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5628" activeTab="0"/>
  </bookViews>
  <sheets>
    <sheet name="Gen Fund" sheetId="1" r:id="rId1"/>
    <sheet name="Kitchen" sheetId="2" r:id="rId2"/>
    <sheet name="Construction" sheetId="3" r:id="rId3"/>
    <sheet name="Bond Redem" sheetId="4" r:id="rId4"/>
  </sheets>
  <definedNames>
    <definedName name="_xlnm.Print_Area" localSheetId="0">'Gen Fund'!$A$1:$G$296</definedName>
    <definedName name="_xlnm.Print_Titles" localSheetId="0">'Gen Fund'!$2:$3</definedName>
  </definedNames>
  <calcPr fullCalcOnLoad="1"/>
</workbook>
</file>

<file path=xl/comments1.xml><?xml version="1.0" encoding="utf-8"?>
<comments xmlns="http://schemas.openxmlformats.org/spreadsheetml/2006/main">
  <authors>
    <author>SUSAN MITCHELL</author>
  </authors>
  <commentList>
    <comment ref="D296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<sst xmlns="http://schemas.openxmlformats.org/spreadsheetml/2006/main" count="308" uniqueCount="244">
  <si>
    <t>ACTUAL</t>
  </si>
  <si>
    <t>PROPOSED</t>
  </si>
  <si>
    <t>Beginning Fund Balance</t>
  </si>
  <si>
    <t>LOCAL SOURCES</t>
  </si>
  <si>
    <t>Property Taxes</t>
  </si>
  <si>
    <t>Specific Ownership Tax</t>
  </si>
  <si>
    <t>Tax Penalties and Interest</t>
  </si>
  <si>
    <t>Interest on Investments</t>
  </si>
  <si>
    <t>All Other Local Revenue</t>
  </si>
  <si>
    <t>SUBTOTAL LOCAL SOURCES</t>
  </si>
  <si>
    <t>COUNTY SOURCES</t>
  </si>
  <si>
    <t>STATE SOURCES</t>
  </si>
  <si>
    <t>State Equalization</t>
  </si>
  <si>
    <t>Transportation</t>
  </si>
  <si>
    <t>SUBTOTAL STATE SOURCES</t>
  </si>
  <si>
    <t>FEDERAL SOURCES</t>
  </si>
  <si>
    <t>SUBTOTAL FEDERAL SOURCES</t>
  </si>
  <si>
    <t>SUBTOTAL FY REVENUES</t>
  </si>
  <si>
    <t>TOTAL REVENUES PLUS BFB</t>
  </si>
  <si>
    <t>INSTRUCTION</t>
  </si>
  <si>
    <t>TOTAL</t>
  </si>
  <si>
    <t>PERA</t>
  </si>
  <si>
    <t>Medicare</t>
  </si>
  <si>
    <t>Health Insurance</t>
  </si>
  <si>
    <t>Dental Insurance</t>
  </si>
  <si>
    <t>Supplies and Materials</t>
  </si>
  <si>
    <t>Subtotal 0040</t>
  </si>
  <si>
    <t>Membership Dues and Fees</t>
  </si>
  <si>
    <t>Subtotal 0010</t>
  </si>
  <si>
    <t>HIGH SCHOOL</t>
  </si>
  <si>
    <t>Teacher Salaries</t>
  </si>
  <si>
    <t>Subtotal 2122</t>
  </si>
  <si>
    <t>Health and First Aid Supplies</t>
  </si>
  <si>
    <t>Subtotal 2142</t>
  </si>
  <si>
    <t>Salary</t>
  </si>
  <si>
    <t>Subtotal 2222</t>
  </si>
  <si>
    <t>Public Utilities (water/sewer/trash/electricity/propane)</t>
  </si>
  <si>
    <t>Repairs and Maintenance Services</t>
  </si>
  <si>
    <t>Substitute Salaries</t>
  </si>
  <si>
    <t>Repairs and Maintenance</t>
  </si>
  <si>
    <t>Gas &amp; Oil</t>
  </si>
  <si>
    <t>Parts &amp; Tires</t>
  </si>
  <si>
    <t>FOOD SERVICES</t>
  </si>
  <si>
    <t>Bank Fees &amp; Misc. Purch. Svcs.</t>
  </si>
  <si>
    <t>Social Functions &amp; Miscellaneous Supplies</t>
  </si>
  <si>
    <t>Election Judges/Fees</t>
  </si>
  <si>
    <t>Attorney fees</t>
  </si>
  <si>
    <t>Auditor</t>
  </si>
  <si>
    <t>BUSINESS ADMIN. SUPPORT SERVICES</t>
  </si>
  <si>
    <t>REVENUES</t>
  </si>
  <si>
    <t>EARNINGS ON INVESTMENTS</t>
  </si>
  <si>
    <t>Subtotal Capital Reserve Revenues</t>
  </si>
  <si>
    <t>TOTAL REVENUES &amp; BFB</t>
  </si>
  <si>
    <t>EXPENDITURES</t>
  </si>
  <si>
    <t xml:space="preserve">Property Liability Insurance </t>
  </si>
  <si>
    <t>CARRYOVER</t>
  </si>
  <si>
    <t>TOTAL EXPENDITURES INSTRUCTION</t>
  </si>
  <si>
    <t>BOARD OF EDUCATION</t>
  </si>
  <si>
    <t>TOTAL CAP. RSV. EXPENDITURES</t>
  </si>
  <si>
    <t>All Other State Revenue</t>
  </si>
  <si>
    <t>Subtotal 0300</t>
  </si>
  <si>
    <t>MIDDLE SCHOOL</t>
  </si>
  <si>
    <t>Subtotal 2123</t>
  </si>
  <si>
    <t>Total 2100 Expenditures</t>
  </si>
  <si>
    <t>Vehicle Insurance</t>
  </si>
  <si>
    <t>Membership Dues &amp; Fees/ CASB</t>
  </si>
  <si>
    <t>PURCHASED SERVICES</t>
  </si>
  <si>
    <t>Subtotal 0200</t>
  </si>
  <si>
    <t>TOTAL 2600 EXPENDITURES</t>
  </si>
  <si>
    <t>Subtotal 2143</t>
  </si>
  <si>
    <t>Subtotal food</t>
  </si>
  <si>
    <t>Subtotal 2321</t>
  </si>
  <si>
    <t xml:space="preserve">Total 2510 </t>
  </si>
  <si>
    <t>DISTRICT ADMINISTRATION TOTAL EXPENSES</t>
  </si>
  <si>
    <t>Total Purchased Services Expensese</t>
  </si>
  <si>
    <t xml:space="preserve">TOTAL EXPENDITURES STUDENT SUPPORT     </t>
  </si>
  <si>
    <t>SUPERINTENDENT</t>
  </si>
  <si>
    <t xml:space="preserve">PRJ ACT </t>
  </si>
  <si>
    <t xml:space="preserve">Field Trips </t>
  </si>
  <si>
    <t>Co-Curricular programs</t>
  </si>
  <si>
    <t>CARRYOVER PLUS BFB</t>
  </si>
  <si>
    <t>Co-Curricular Programs</t>
  </si>
  <si>
    <t>SUBTOTAL ALL LOCAL SOURCES</t>
  </si>
  <si>
    <t>TOTAL EXPENDITURES</t>
  </si>
  <si>
    <t>DC trip expenses</t>
  </si>
  <si>
    <t xml:space="preserve">UNEMPLOYMENT INSURANCE COST </t>
  </si>
  <si>
    <t xml:space="preserve">WORKMAN'S COMP. INSURANCE COST </t>
  </si>
  <si>
    <t>College Trip</t>
  </si>
  <si>
    <t>Prof services (Gunnison)</t>
  </si>
  <si>
    <t>Library Grant</t>
  </si>
  <si>
    <t>Advertising</t>
  </si>
  <si>
    <t>Building Rent</t>
  </si>
  <si>
    <t>STUDENT SUPPORT</t>
  </si>
  <si>
    <t>Professional Development</t>
  </si>
  <si>
    <t>Counselor Salary</t>
  </si>
  <si>
    <t>Library Salary</t>
  </si>
  <si>
    <t>Aide Salaries</t>
  </si>
  <si>
    <t>Teacher Salary</t>
  </si>
  <si>
    <t>Substitute salaries</t>
  </si>
  <si>
    <t>Field Trips</t>
  </si>
  <si>
    <t>Health &amp; Dental Insurance</t>
  </si>
  <si>
    <t>On-line Courses</t>
  </si>
  <si>
    <t>Superintendent Salary</t>
  </si>
  <si>
    <t>School Secretary Salary (50% of Shawn)</t>
  </si>
  <si>
    <t>Secretary to the Board Salary (50% of Shawn)</t>
  </si>
  <si>
    <t xml:space="preserve">Counselor Aide </t>
  </si>
  <si>
    <t>Substitute Salary</t>
  </si>
  <si>
    <t>New Vehicle</t>
  </si>
  <si>
    <t>Forest Service (SRS)</t>
  </si>
  <si>
    <t>Consolidated Federal Funds (ESSA)</t>
  </si>
  <si>
    <t xml:space="preserve">DISTRICT ADMIN </t>
  </si>
  <si>
    <t xml:space="preserve">PRESCHOOL </t>
  </si>
  <si>
    <t xml:space="preserve">ELEMENTARY </t>
  </si>
  <si>
    <t>SPECIAL EDUCATION</t>
  </si>
  <si>
    <t>HEALTH SERVICES</t>
  </si>
  <si>
    <t>TESTING</t>
  </si>
  <si>
    <t>COUNSELING</t>
  </si>
  <si>
    <t>LIBRARY/TECHNOLOGY</t>
  </si>
  <si>
    <t xml:space="preserve">Supplies and Materials </t>
  </si>
  <si>
    <t xml:space="preserve">Periodicals </t>
  </si>
  <si>
    <t>Library Books</t>
  </si>
  <si>
    <t>FACILITY MAINTENANCE &amp; OPERATIONS</t>
  </si>
  <si>
    <t>Copy Machine Repairs and Maintenance</t>
  </si>
  <si>
    <t>Groundskeeping</t>
  </si>
  <si>
    <t>Building upgrades</t>
  </si>
  <si>
    <t xml:space="preserve">TRANSPORTATION </t>
  </si>
  <si>
    <t>TOTAL TRANSPORTATION EXPENSES</t>
  </si>
  <si>
    <t>Parent Reimbursement Contracts</t>
  </si>
  <si>
    <t xml:space="preserve">DISTRICT ADMINISTRATION </t>
  </si>
  <si>
    <t>DISTRICT EXPENSES</t>
  </si>
  <si>
    <t>Total District Expenses</t>
  </si>
  <si>
    <t>Sub Total BOE</t>
  </si>
  <si>
    <t>On-line Services</t>
  </si>
  <si>
    <t>Treasurer's Fees</t>
  </si>
  <si>
    <t xml:space="preserve">    CORE/BOCES/MTSS</t>
  </si>
  <si>
    <t>Public Support (Creede Rep Theater)</t>
  </si>
  <si>
    <t>PE Equipment</t>
  </si>
  <si>
    <t>Art supplies</t>
  </si>
  <si>
    <t>Tech Budget (Hardware,Software,Site Licenses, Prof. Development)</t>
  </si>
  <si>
    <t>Textbook</t>
  </si>
  <si>
    <t>After School/Summer Tutor</t>
  </si>
  <si>
    <t>School Nurse</t>
  </si>
  <si>
    <t>Community Support (ski hill passes, Mental Health Startup)</t>
  </si>
  <si>
    <t>Technology Salary</t>
  </si>
  <si>
    <t>FY 2019</t>
  </si>
  <si>
    <t>Co curricular/pupil revenue/fees</t>
  </si>
  <si>
    <t>Food Sales</t>
  </si>
  <si>
    <t>Sped Reimbursement(High Cost, TOD)</t>
  </si>
  <si>
    <t>New computers</t>
  </si>
  <si>
    <t>Vehicle Replacement Fund</t>
  </si>
  <si>
    <t>Tech Replacement Fund</t>
  </si>
  <si>
    <t>Prom/Homecomming Supplies</t>
  </si>
  <si>
    <t>DAC/ DAC asst</t>
  </si>
  <si>
    <t>Superintendent Mentor</t>
  </si>
  <si>
    <t>Facility Expansion (Architect, Wellborn, engineer)</t>
  </si>
  <si>
    <t>FY2020</t>
  </si>
  <si>
    <t>ELPA/At Risk/READ</t>
  </si>
  <si>
    <t>NHS</t>
  </si>
  <si>
    <t>STUCO</t>
  </si>
  <si>
    <t>Titles, ELPA, READ, MTSS</t>
  </si>
  <si>
    <t>Hot Lunch Purchases  (Fund 21)</t>
  </si>
  <si>
    <t>Professional Services (on-line)</t>
  </si>
  <si>
    <t>REAP/Title 5/SRSA</t>
  </si>
  <si>
    <t>COMMUNITY SERVICES</t>
  </si>
  <si>
    <t>Bond Redemption Fund</t>
  </si>
  <si>
    <t>Business Services</t>
  </si>
  <si>
    <t>Balance Forward</t>
  </si>
  <si>
    <t>Taxes collected for bond repayment</t>
  </si>
  <si>
    <t>Textbooks/ robotic kits</t>
  </si>
  <si>
    <t>NEW BUILDING CONSTRUCTION</t>
  </si>
  <si>
    <t>fy19</t>
  </si>
  <si>
    <t>fy20</t>
  </si>
  <si>
    <t>fy21</t>
  </si>
  <si>
    <t>REVENUE</t>
  </si>
  <si>
    <t>BOND SALE PROCEEDS AND INTEREST</t>
  </si>
  <si>
    <t>BEST GRANT</t>
  </si>
  <si>
    <t>HOMELAND SECURITY</t>
  </si>
  <si>
    <t>BUELL FOUNDATION</t>
  </si>
  <si>
    <t>GATES FOUNDATION</t>
  </si>
  <si>
    <t>CONSTRUCTION EXPENSES</t>
  </si>
  <si>
    <t>EXPENSES</t>
  </si>
  <si>
    <t>BEGINNING BALANCE</t>
  </si>
  <si>
    <t>TOTAL FUNDS AVAILABLE</t>
  </si>
  <si>
    <t>DC fundraisers/transfer from DC Fund</t>
  </si>
  <si>
    <t>Armory Rent/ Art Center Rent</t>
  </si>
  <si>
    <t>12 MONTH FY 2020-21</t>
  </si>
  <si>
    <t>FY2021</t>
  </si>
  <si>
    <t>District Postage</t>
  </si>
  <si>
    <t>GRANTS/PERA</t>
  </si>
  <si>
    <t>PERA on behalf of contributions</t>
  </si>
  <si>
    <t>Kindergarten FFE</t>
  </si>
  <si>
    <t>Health/Dental</t>
  </si>
  <si>
    <t>Salary/Substitutes</t>
  </si>
  <si>
    <t>Membership Dues</t>
  </si>
  <si>
    <t>Pay off for 2001 Bond</t>
  </si>
  <si>
    <t>Consessions fund raisers for activities</t>
  </si>
  <si>
    <t>Facility Aide</t>
  </si>
  <si>
    <t>Telephone/Internet fiber line</t>
  </si>
  <si>
    <t>Actual fy19</t>
  </si>
  <si>
    <t>Proj fy20</t>
  </si>
  <si>
    <t>FY21</t>
  </si>
  <si>
    <t>FOOD SERVICE FUND 21</t>
  </si>
  <si>
    <t>GENERAL FUND 10</t>
  </si>
  <si>
    <t>FY20</t>
  </si>
  <si>
    <t>Local Sources</t>
  </si>
  <si>
    <t>Earnings on Investments</t>
  </si>
  <si>
    <t>Other Local Revenue</t>
  </si>
  <si>
    <t>State and Federal Sources</t>
  </si>
  <si>
    <t>Subtotal of yearly Revenue</t>
  </si>
  <si>
    <t>Total including beginning fund balance</t>
  </si>
  <si>
    <t>Transfer from General Fund</t>
  </si>
  <si>
    <t>Pera</t>
  </si>
  <si>
    <t>Health/Dental Ins</t>
  </si>
  <si>
    <t>Milk Cost</t>
  </si>
  <si>
    <t>Commodities Cost</t>
  </si>
  <si>
    <t>Kitchen Manager Salary</t>
  </si>
  <si>
    <t>Kitchen Aide Salary</t>
  </si>
  <si>
    <t>Equipment</t>
  </si>
  <si>
    <t>Other Purchased Services</t>
  </si>
  <si>
    <t>Supplies</t>
  </si>
  <si>
    <t>Overhead Costs</t>
  </si>
  <si>
    <t>144 school days with an average of 42 meals per day @$4 per meal</t>
  </si>
  <si>
    <t>TOTAL EXPENSES</t>
  </si>
  <si>
    <t>Carryover</t>
  </si>
  <si>
    <t>Carryover plus BFB</t>
  </si>
  <si>
    <t>Meal reimbursement from State $0.4</t>
  </si>
  <si>
    <t>Meal reimbursement from Federal Government $3.23 free $2.83 reduced</t>
  </si>
  <si>
    <t>2160 free meals</t>
  </si>
  <si>
    <t>720 reduced meals</t>
  </si>
  <si>
    <t>donations</t>
  </si>
  <si>
    <t>FY18</t>
  </si>
  <si>
    <t>Transfer to Food Service Fund</t>
  </si>
  <si>
    <t>Solar Grant</t>
  </si>
  <si>
    <t>Debt Service Principle</t>
  </si>
  <si>
    <t>Debt Service Interest</t>
  </si>
  <si>
    <t>Bond Payoff</t>
  </si>
  <si>
    <t>TRANSFER FROM GEN FUND</t>
  </si>
  <si>
    <t>Subscriptions (NWEA, DIBELS, ALPINE, GoEdustar, zoom, )</t>
  </si>
  <si>
    <t>Draft 3</t>
  </si>
  <si>
    <t>Food Cost $2.25/meal</t>
  </si>
  <si>
    <t>CARES Act Funding (ESSERF)</t>
  </si>
  <si>
    <t>Covid Money</t>
  </si>
  <si>
    <t xml:space="preserve">  89.9 students PPOR $16510.97 with recission</t>
  </si>
  <si>
    <t>Final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</si>
</sst>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3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170" fontId="0" fillId="0" borderId="0" xfId="44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70" fontId="1" fillId="0" borderId="0" xfId="44" applyNumberFormat="1" applyFont="1" applyBorder="1" applyAlignment="1">
      <alignment horizontal="right"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/>
    </xf>
    <xf numFmtId="173" fontId="0" fillId="33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35" borderId="0" xfId="42" applyNumberFormat="1" applyFont="1" applyFill="1" applyAlignment="1">
      <alignment/>
    </xf>
    <xf numFmtId="173" fontId="0" fillId="0" borderId="13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3" fontId="0" fillId="0" borderId="15" xfId="42" applyNumberFormat="1" applyFont="1" applyBorder="1" applyAlignment="1">
      <alignment horizontal="left" indent="1"/>
    </xf>
    <xf numFmtId="173" fontId="0" fillId="0" borderId="15" xfId="42" applyNumberFormat="1" applyFont="1" applyBorder="1" applyAlignment="1">
      <alignment horizontal="right"/>
    </xf>
    <xf numFmtId="173" fontId="0" fillId="0" borderId="11" xfId="42" applyNumberFormat="1" applyFont="1" applyBorder="1" applyAlignment="1">
      <alignment/>
    </xf>
    <xf numFmtId="173" fontId="0" fillId="0" borderId="12" xfId="42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/>
    </xf>
    <xf numFmtId="173" fontId="0" fillId="0" borderId="0" xfId="42" applyNumberFormat="1" applyFont="1" applyFill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6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4" fontId="0" fillId="0" borderId="0" xfId="0" applyNumberFormat="1" applyAlignment="1">
      <alignment/>
    </xf>
    <xf numFmtId="173" fontId="22" fillId="36" borderId="8" xfId="56" applyNumberFormat="1" applyFont="1" applyFill="1" applyAlignment="1">
      <alignment/>
    </xf>
    <xf numFmtId="173" fontId="41" fillId="36" borderId="8" xfId="56" applyNumberFormat="1" applyFont="1" applyFill="1" applyAlignment="1">
      <alignment/>
    </xf>
    <xf numFmtId="173" fontId="1" fillId="0" borderId="11" xfId="0" applyNumberFormat="1" applyFont="1" applyBorder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6" borderId="0" xfId="0" applyFont="1" applyFill="1" applyAlignment="1">
      <alignment/>
    </xf>
    <xf numFmtId="173" fontId="1" fillId="0" borderId="12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2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 horizontal="right"/>
    </xf>
    <xf numFmtId="173" fontId="0" fillId="36" borderId="0" xfId="42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1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2" max="2" width="22.28125" style="2" bestFit="1" customWidth="1"/>
    <col min="3" max="3" width="50.140625" style="2" customWidth="1"/>
    <col min="4" max="4" width="11.140625" style="2" customWidth="1"/>
    <col min="5" max="5" width="12.421875" style="2" customWidth="1"/>
    <col min="6" max="6" width="13.00390625" style="2" customWidth="1"/>
    <col min="7" max="7" width="9.8515625" style="2" customWidth="1"/>
    <col min="8" max="8" width="10.8515625" style="0" customWidth="1"/>
  </cols>
  <sheetData>
    <row r="1" spans="1:8" ht="12.75">
      <c r="A1" s="2"/>
      <c r="B1" s="1" t="s">
        <v>185</v>
      </c>
      <c r="C1" s="2" t="s">
        <v>242</v>
      </c>
      <c r="D1" s="19"/>
      <c r="E1" s="13"/>
      <c r="F1" s="19"/>
      <c r="G1" s="19"/>
      <c r="H1" s="20"/>
    </row>
    <row r="2" spans="1:8" ht="12.75">
      <c r="A2" s="2"/>
      <c r="B2" s="1" t="s">
        <v>202</v>
      </c>
      <c r="D2" s="19" t="s">
        <v>144</v>
      </c>
      <c r="E2" s="13" t="s">
        <v>155</v>
      </c>
      <c r="F2" s="19" t="s">
        <v>186</v>
      </c>
      <c r="G2" s="21" t="s">
        <v>243</v>
      </c>
      <c r="H2" s="20"/>
    </row>
    <row r="3" spans="1:8" ht="12.75">
      <c r="A3" s="2"/>
      <c r="D3" s="19" t="s">
        <v>0</v>
      </c>
      <c r="E3" s="19" t="s">
        <v>77</v>
      </c>
      <c r="F3" s="21" t="s">
        <v>1</v>
      </c>
      <c r="G3" s="78">
        <v>43991</v>
      </c>
      <c r="H3" s="22"/>
    </row>
    <row r="4" spans="1:8" ht="12.75">
      <c r="A4" s="2"/>
      <c r="B4" s="1"/>
      <c r="D4" s="19"/>
      <c r="E4" s="13"/>
      <c r="F4" s="21"/>
      <c r="G4" s="21"/>
      <c r="H4" s="22"/>
    </row>
    <row r="5" spans="1:8" ht="12.75">
      <c r="A5" s="2"/>
      <c r="B5" s="1"/>
      <c r="D5" s="19"/>
      <c r="E5" s="13"/>
      <c r="F5" s="21"/>
      <c r="G5" s="21"/>
      <c r="H5" s="22"/>
    </row>
    <row r="6" spans="1:8" ht="12.75" customHeight="1">
      <c r="A6" s="2"/>
      <c r="D6" s="19"/>
      <c r="E6" s="13"/>
      <c r="F6" s="19"/>
      <c r="G6" s="19"/>
      <c r="H6" s="2"/>
    </row>
    <row r="7" spans="2:8" ht="12.75">
      <c r="B7" s="23" t="s">
        <v>2</v>
      </c>
      <c r="D7" s="45">
        <v>1630093</v>
      </c>
      <c r="E7" s="45">
        <f>SUM(D295)</f>
        <v>1533472</v>
      </c>
      <c r="F7" s="45">
        <f>SUM(E295)</f>
        <v>1573867</v>
      </c>
      <c r="G7" s="24"/>
      <c r="H7" s="2"/>
    </row>
    <row r="8" spans="1:8" ht="12.75">
      <c r="A8" s="2"/>
      <c r="B8" s="23" t="s">
        <v>3</v>
      </c>
      <c r="D8" s="45"/>
      <c r="E8" s="45"/>
      <c r="F8" s="45"/>
      <c r="H8" s="2"/>
    </row>
    <row r="9" spans="1:8" ht="12.75">
      <c r="A9" s="2"/>
      <c r="B9" s="2" t="s">
        <v>4</v>
      </c>
      <c r="D9" s="45">
        <v>915170</v>
      </c>
      <c r="E9" s="45">
        <v>918203</v>
      </c>
      <c r="F9" s="45">
        <v>925551</v>
      </c>
      <c r="G9" s="26"/>
      <c r="H9" s="2"/>
    </row>
    <row r="10" spans="1:8" ht="12.75">
      <c r="A10" s="2"/>
      <c r="B10" s="2" t="s">
        <v>5</v>
      </c>
      <c r="D10" s="45">
        <v>74956</v>
      </c>
      <c r="E10" s="45">
        <v>51443</v>
      </c>
      <c r="F10" s="45">
        <v>52986</v>
      </c>
      <c r="G10" s="26"/>
      <c r="H10" s="2"/>
    </row>
    <row r="11" spans="2:8" ht="15">
      <c r="B11" s="2" t="s">
        <v>6</v>
      </c>
      <c r="D11" s="45">
        <v>12681</v>
      </c>
      <c r="E11" s="45">
        <v>9500</v>
      </c>
      <c r="F11" s="45">
        <v>9500</v>
      </c>
      <c r="G11" s="26"/>
      <c r="H11" s="18"/>
    </row>
    <row r="12" spans="1:8" ht="12.75">
      <c r="A12" s="2"/>
      <c r="B12" s="2" t="s">
        <v>7</v>
      </c>
      <c r="D12" s="45">
        <v>17079</v>
      </c>
      <c r="E12" s="45">
        <v>15501</v>
      </c>
      <c r="F12" s="45">
        <v>15000</v>
      </c>
      <c r="G12" s="26"/>
      <c r="H12" s="2"/>
    </row>
    <row r="13" spans="1:8" ht="12.75">
      <c r="A13" s="2"/>
      <c r="B13" s="2" t="s">
        <v>145</v>
      </c>
      <c r="D13" s="45">
        <v>10921</v>
      </c>
      <c r="E13" s="45">
        <v>6915</v>
      </c>
      <c r="F13" s="45">
        <v>7750</v>
      </c>
      <c r="G13" s="26"/>
      <c r="H13" s="2"/>
    </row>
    <row r="14" spans="1:8" ht="12.75">
      <c r="A14" s="2"/>
      <c r="B14" s="2" t="s">
        <v>195</v>
      </c>
      <c r="D14" s="45"/>
      <c r="E14" s="45"/>
      <c r="F14" s="45">
        <v>11675</v>
      </c>
      <c r="G14" s="26"/>
      <c r="H14" s="2"/>
    </row>
    <row r="15" spans="1:8" ht="12.75">
      <c r="A15" s="2"/>
      <c r="B15" s="2" t="s">
        <v>183</v>
      </c>
      <c r="D15" s="45"/>
      <c r="E15" s="45">
        <v>702</v>
      </c>
      <c r="F15" s="45">
        <v>1000</v>
      </c>
      <c r="G15" s="26"/>
      <c r="H15" s="2"/>
    </row>
    <row r="16" spans="1:8" ht="12.75">
      <c r="A16" s="2"/>
      <c r="B16" s="2" t="s">
        <v>146</v>
      </c>
      <c r="D16" s="45">
        <v>1106</v>
      </c>
      <c r="E16" s="45">
        <v>7750</v>
      </c>
      <c r="F16" s="45"/>
      <c r="G16" s="26"/>
      <c r="H16" s="2"/>
    </row>
    <row r="17" spans="1:8" ht="12.75">
      <c r="A17" s="2"/>
      <c r="B17" s="2" t="s">
        <v>8</v>
      </c>
      <c r="D17" s="45">
        <v>68036</v>
      </c>
      <c r="E17" s="45">
        <v>34125</v>
      </c>
      <c r="F17" s="45">
        <v>30000</v>
      </c>
      <c r="G17" s="26"/>
      <c r="H17" s="2"/>
    </row>
    <row r="18" spans="1:8" ht="12.75">
      <c r="A18" s="2"/>
      <c r="C18" s="12" t="s">
        <v>9</v>
      </c>
      <c r="D18" s="46">
        <f>SUM(D9:D17)</f>
        <v>1099949</v>
      </c>
      <c r="E18" s="46">
        <f>SUM(E9:E17)</f>
        <v>1044139</v>
      </c>
      <c r="F18" s="46">
        <f>SUM(F9:F17)</f>
        <v>1053462</v>
      </c>
      <c r="G18" s="31"/>
      <c r="H18" s="2"/>
    </row>
    <row r="19" spans="1:8" ht="12.75">
      <c r="A19" s="2"/>
      <c r="B19" s="23" t="s">
        <v>10</v>
      </c>
      <c r="D19" s="47"/>
      <c r="E19" s="47"/>
      <c r="F19" s="47"/>
      <c r="G19" s="27"/>
      <c r="H19" s="2"/>
    </row>
    <row r="20" spans="2:8" ht="12.75">
      <c r="B20" s="2" t="s">
        <v>108</v>
      </c>
      <c r="D20" s="48"/>
      <c r="E20" s="45">
        <v>131068</v>
      </c>
      <c r="F20" s="45">
        <v>126705</v>
      </c>
      <c r="G20" s="26"/>
      <c r="H20" s="2"/>
    </row>
    <row r="21" spans="1:8" ht="12.75">
      <c r="A21" s="2"/>
      <c r="C21" s="12" t="s">
        <v>82</v>
      </c>
      <c r="D21" s="46">
        <f>SUM(D20)</f>
        <v>0</v>
      </c>
      <c r="E21" s="46">
        <f>SUM(E20)</f>
        <v>131068</v>
      </c>
      <c r="F21" s="46">
        <f>SUM(F20)</f>
        <v>126705</v>
      </c>
      <c r="G21" s="31"/>
      <c r="H21" s="2"/>
    </row>
    <row r="22" spans="1:8" ht="12.75">
      <c r="A22" s="2"/>
      <c r="B22" s="23" t="s">
        <v>11</v>
      </c>
      <c r="D22" s="47"/>
      <c r="E22" s="47"/>
      <c r="F22" s="47"/>
      <c r="G22" s="27"/>
      <c r="H22" s="2"/>
    </row>
    <row r="23" spans="1:8" ht="12.75">
      <c r="A23" s="2"/>
      <c r="B23" s="2" t="s">
        <v>12</v>
      </c>
      <c r="D23" s="45">
        <v>397484</v>
      </c>
      <c r="E23" s="45">
        <v>523186</v>
      </c>
      <c r="F23" s="45">
        <v>505799</v>
      </c>
      <c r="G23" s="26"/>
      <c r="H23" s="2"/>
    </row>
    <row r="24" spans="1:8" ht="12.75">
      <c r="A24" s="2"/>
      <c r="B24" s="2" t="s">
        <v>147</v>
      </c>
      <c r="D24"/>
      <c r="E24" s="45">
        <v>30167</v>
      </c>
      <c r="F24" s="45">
        <v>32000</v>
      </c>
      <c r="G24" s="83"/>
      <c r="H24" s="2"/>
    </row>
    <row r="25" spans="2:8" ht="12.75">
      <c r="B25" s="2" t="s">
        <v>156</v>
      </c>
      <c r="D25" s="45">
        <v>4900</v>
      </c>
      <c r="E25" s="45">
        <v>1918</v>
      </c>
      <c r="F25" s="45">
        <v>1500</v>
      </c>
      <c r="G25" s="26"/>
      <c r="H25" s="29"/>
    </row>
    <row r="26" spans="1:8" ht="12.75">
      <c r="A26" s="2"/>
      <c r="B26" s="2" t="s">
        <v>13</v>
      </c>
      <c r="D26" s="45">
        <v>1574</v>
      </c>
      <c r="E26" s="45">
        <v>3320</v>
      </c>
      <c r="F26" s="45">
        <v>3500</v>
      </c>
      <c r="G26" s="26"/>
      <c r="H26" s="2"/>
    </row>
    <row r="27" spans="1:8" ht="12.75">
      <c r="A27" s="2"/>
      <c r="B27" s="2" t="s">
        <v>190</v>
      </c>
      <c r="D27" s="45"/>
      <c r="E27" s="45">
        <v>8047</v>
      </c>
      <c r="F27" s="45">
        <v>3125</v>
      </c>
      <c r="G27" s="26"/>
      <c r="H27" s="2"/>
    </row>
    <row r="28" spans="2:8" ht="12.75">
      <c r="B28" s="2" t="s">
        <v>89</v>
      </c>
      <c r="D28" s="45">
        <v>3500</v>
      </c>
      <c r="E28" s="45">
        <v>3500</v>
      </c>
      <c r="F28" s="45">
        <v>3500</v>
      </c>
      <c r="G28" s="26"/>
      <c r="H28" s="2"/>
    </row>
    <row r="29" spans="1:8" ht="12.75">
      <c r="A29" s="2"/>
      <c r="B29" s="23" t="s">
        <v>59</v>
      </c>
      <c r="C29" s="30"/>
      <c r="D29" s="45">
        <v>22927</v>
      </c>
      <c r="E29" s="45"/>
      <c r="F29" s="45"/>
      <c r="G29" s="26"/>
      <c r="H29" s="2"/>
    </row>
    <row r="30" spans="1:8" ht="12.75">
      <c r="A30" s="2"/>
      <c r="B30" s="23" t="s">
        <v>134</v>
      </c>
      <c r="C30" s="30"/>
      <c r="D30" s="45">
        <v>11199</v>
      </c>
      <c r="E30" s="45">
        <v>31010</v>
      </c>
      <c r="F30" s="45">
        <v>15000</v>
      </c>
      <c r="G30" s="26"/>
      <c r="H30" s="2"/>
    </row>
    <row r="31" spans="3:8" ht="12.75">
      <c r="C31" s="12" t="s">
        <v>14</v>
      </c>
      <c r="D31" s="46">
        <f>SUM(D23:D30)</f>
        <v>441584</v>
      </c>
      <c r="E31" s="46">
        <f>SUM(E23:E30)</f>
        <v>601148</v>
      </c>
      <c r="F31" s="46">
        <f>SUM(F23:F30)</f>
        <v>564424</v>
      </c>
      <c r="G31" s="31"/>
      <c r="H31" s="2"/>
    </row>
    <row r="32" spans="1:8" ht="12.75">
      <c r="A32" s="2"/>
      <c r="B32" s="2" t="s">
        <v>15</v>
      </c>
      <c r="D32" s="47"/>
      <c r="E32" s="47"/>
      <c r="F32" s="47"/>
      <c r="G32" s="27"/>
      <c r="H32" s="2"/>
    </row>
    <row r="33" spans="1:8" ht="12.75">
      <c r="A33" s="2"/>
      <c r="B33" s="2" t="s">
        <v>109</v>
      </c>
      <c r="D33" s="45">
        <v>38823</v>
      </c>
      <c r="E33" s="45">
        <v>37000</v>
      </c>
      <c r="F33" s="45">
        <v>37000</v>
      </c>
      <c r="G33" s="26"/>
      <c r="H33" s="2"/>
    </row>
    <row r="34" spans="1:8" ht="12.75">
      <c r="A34" s="2"/>
      <c r="B34" s="2" t="s">
        <v>240</v>
      </c>
      <c r="D34" s="45"/>
      <c r="E34" s="45"/>
      <c r="F34" s="45">
        <v>18539</v>
      </c>
      <c r="G34" s="26"/>
      <c r="H34" s="2"/>
    </row>
    <row r="35" spans="1:8" ht="12.75">
      <c r="A35" s="2"/>
      <c r="B35" s="2" t="s">
        <v>241</v>
      </c>
      <c r="D35" s="45"/>
      <c r="E35" s="45">
        <v>10000</v>
      </c>
      <c r="F35" s="45">
        <v>152960</v>
      </c>
      <c r="G35" s="26"/>
      <c r="H35" s="2"/>
    </row>
    <row r="36" spans="1:8" ht="12.75">
      <c r="A36" s="2"/>
      <c r="B36" s="2" t="s">
        <v>162</v>
      </c>
      <c r="D36" s="45">
        <v>37267</v>
      </c>
      <c r="E36" s="45">
        <v>22798</v>
      </c>
      <c r="F36" s="45">
        <v>8133</v>
      </c>
      <c r="G36" s="26"/>
      <c r="H36" s="2"/>
    </row>
    <row r="37" spans="1:8" ht="12.75">
      <c r="A37" s="2"/>
      <c r="C37" s="12" t="s">
        <v>16</v>
      </c>
      <c r="D37" s="46">
        <f>SUM(D33:D36)</f>
        <v>76090</v>
      </c>
      <c r="E37" s="46">
        <f>SUM(E33:E36)</f>
        <v>69798</v>
      </c>
      <c r="F37" s="46">
        <f>SUM(F33:F36)</f>
        <v>216632</v>
      </c>
      <c r="G37" s="31"/>
      <c r="H37" s="2"/>
    </row>
    <row r="38" spans="1:8" ht="12.75">
      <c r="A38" s="2"/>
      <c r="C38" s="12" t="s">
        <v>17</v>
      </c>
      <c r="D38" s="46">
        <f>SUM(D18,D21,D31,D37)</f>
        <v>1617623</v>
      </c>
      <c r="E38" s="46">
        <f>SUM(E18,E21,E31,E37)</f>
        <v>1846153</v>
      </c>
      <c r="F38" s="46">
        <f>SUM(F18,F21,F31,F37)</f>
        <v>1961223</v>
      </c>
      <c r="G38" s="31"/>
      <c r="H38" s="2"/>
    </row>
    <row r="39" spans="1:8" ht="12.75">
      <c r="A39" s="2"/>
      <c r="C39" s="12" t="s">
        <v>18</v>
      </c>
      <c r="D39" s="46">
        <f>SUM(D7,D38)</f>
        <v>3247716</v>
      </c>
      <c r="E39" s="46">
        <f>SUM(E7,E38)</f>
        <v>3379625</v>
      </c>
      <c r="F39" s="46">
        <f>SUM(F7,F38)</f>
        <v>3535090</v>
      </c>
      <c r="G39" s="31"/>
      <c r="H39" s="2"/>
    </row>
    <row r="40" spans="4:8" ht="12.75">
      <c r="D40" s="45"/>
      <c r="E40" s="45"/>
      <c r="F40" s="49"/>
      <c r="G40" s="4"/>
      <c r="H40" s="31"/>
    </row>
    <row r="41" spans="1:8" ht="12.75">
      <c r="A41" s="2"/>
      <c r="D41" s="45"/>
      <c r="E41" s="45"/>
      <c r="F41" s="49"/>
      <c r="G41" s="4"/>
      <c r="H41" s="31"/>
    </row>
    <row r="42" spans="1:7" ht="12.75">
      <c r="A42" s="2"/>
      <c r="B42" s="38">
        <f aca="true" t="shared" si="0" ref="B42:F51">B287</f>
        <v>0</v>
      </c>
      <c r="C42" s="38">
        <f t="shared" si="0"/>
        <v>0</v>
      </c>
      <c r="D42" s="50">
        <f t="shared" si="0"/>
        <v>0</v>
      </c>
      <c r="E42" s="50">
        <f t="shared" si="0"/>
        <v>0</v>
      </c>
      <c r="F42" s="50">
        <f t="shared" si="0"/>
        <v>0</v>
      </c>
      <c r="G42" s="38"/>
    </row>
    <row r="43" spans="1:7" ht="12.75">
      <c r="A43" s="2"/>
      <c r="B43" s="39" t="str">
        <f t="shared" si="0"/>
        <v>INSTRUCTION</v>
      </c>
      <c r="C43" s="39">
        <f t="shared" si="0"/>
        <v>0</v>
      </c>
      <c r="D43" s="51">
        <f t="shared" si="0"/>
        <v>1048419</v>
      </c>
      <c r="E43" s="52">
        <f t="shared" si="0"/>
        <v>1050319</v>
      </c>
      <c r="F43" s="52">
        <f t="shared" si="0"/>
        <v>1010896</v>
      </c>
      <c r="G43" s="33"/>
    </row>
    <row r="44" spans="2:7" ht="12.75">
      <c r="B44" s="32" t="str">
        <f t="shared" si="0"/>
        <v>STUDENT SUPPORT</v>
      </c>
      <c r="C44" s="32">
        <f t="shared" si="0"/>
        <v>0</v>
      </c>
      <c r="D44" s="46">
        <f t="shared" si="0"/>
        <v>383847</v>
      </c>
      <c r="E44" s="53">
        <f t="shared" si="0"/>
        <v>408231</v>
      </c>
      <c r="F44" s="54">
        <f t="shared" si="0"/>
        <v>499258</v>
      </c>
      <c r="G44" s="41"/>
    </row>
    <row r="45" spans="1:7" ht="12.75">
      <c r="A45" s="2"/>
      <c r="B45" s="32" t="str">
        <f t="shared" si="0"/>
        <v>DISTRICT ADMIN </v>
      </c>
      <c r="C45" s="32">
        <f t="shared" si="0"/>
        <v>0</v>
      </c>
      <c r="D45" s="46">
        <f t="shared" si="0"/>
        <v>278631</v>
      </c>
      <c r="E45" s="53">
        <f t="shared" si="0"/>
        <v>293542</v>
      </c>
      <c r="F45" s="54">
        <f t="shared" si="0"/>
        <v>298876</v>
      </c>
      <c r="G45" s="41"/>
    </row>
    <row r="46" spans="1:7" ht="12.75">
      <c r="A46" s="2"/>
      <c r="B46" s="32" t="str">
        <f t="shared" si="0"/>
        <v>COMMUNITY SERVICES</v>
      </c>
      <c r="C46" s="32">
        <f t="shared" si="0"/>
        <v>0</v>
      </c>
      <c r="D46" s="46">
        <f t="shared" si="0"/>
        <v>3347</v>
      </c>
      <c r="E46" s="53">
        <f t="shared" si="0"/>
        <v>33666</v>
      </c>
      <c r="F46" s="53">
        <f t="shared" si="0"/>
        <v>2200</v>
      </c>
      <c r="G46" s="4"/>
    </row>
    <row r="47" spans="1:7" ht="12.75">
      <c r="A47" s="2"/>
      <c r="B47" s="32" t="str">
        <f t="shared" si="0"/>
        <v>TRANSFER FROM GEN FUND</v>
      </c>
      <c r="C47" s="32">
        <f t="shared" si="0"/>
        <v>0</v>
      </c>
      <c r="D47" s="46">
        <f t="shared" si="0"/>
        <v>0</v>
      </c>
      <c r="E47" s="53">
        <f t="shared" si="0"/>
        <v>20000</v>
      </c>
      <c r="F47" s="53">
        <f t="shared" si="0"/>
        <v>40014</v>
      </c>
      <c r="G47" s="4"/>
    </row>
    <row r="48" spans="2:7" ht="12.75">
      <c r="B48" s="32" t="str">
        <f t="shared" si="0"/>
        <v>TOTAL EXPENDITURES</v>
      </c>
      <c r="C48" s="32">
        <f t="shared" si="0"/>
        <v>0</v>
      </c>
      <c r="D48" s="46">
        <f t="shared" si="0"/>
        <v>1714244</v>
      </c>
      <c r="E48" s="55">
        <f t="shared" si="0"/>
        <v>1805758</v>
      </c>
      <c r="F48" s="55">
        <f t="shared" si="0"/>
        <v>1851244</v>
      </c>
      <c r="G48" s="42"/>
    </row>
    <row r="49" spans="1:7" ht="12.75">
      <c r="A49" s="2"/>
      <c r="B49" s="32" t="str">
        <f t="shared" si="0"/>
        <v>CARRYOVER</v>
      </c>
      <c r="C49" s="32">
        <f t="shared" si="0"/>
        <v>0</v>
      </c>
      <c r="D49" s="46">
        <f t="shared" si="0"/>
        <v>-96621</v>
      </c>
      <c r="E49" s="55">
        <f t="shared" si="0"/>
        <v>40395</v>
      </c>
      <c r="F49" s="55">
        <f t="shared" si="0"/>
        <v>109979</v>
      </c>
      <c r="G49" s="42"/>
    </row>
    <row r="50" spans="1:7" ht="12.75">
      <c r="A50" s="2"/>
      <c r="B50" s="32" t="str">
        <f t="shared" si="0"/>
        <v>CARRYOVER PLUS BFB</v>
      </c>
      <c r="C50" s="40" t="str">
        <f t="shared" si="0"/>
        <v>TOTAL</v>
      </c>
      <c r="D50" s="46">
        <f>SUM(D48+D49)</f>
        <v>1617623</v>
      </c>
      <c r="E50" s="53">
        <f t="shared" si="0"/>
        <v>1573867</v>
      </c>
      <c r="F50" s="53">
        <f t="shared" si="0"/>
        <v>1683846</v>
      </c>
      <c r="G50" s="43"/>
    </row>
    <row r="51" spans="1:7" ht="12.75">
      <c r="A51" s="2"/>
      <c r="B51" s="38">
        <f t="shared" si="0"/>
        <v>0</v>
      </c>
      <c r="C51" s="38">
        <f t="shared" si="0"/>
        <v>0</v>
      </c>
      <c r="D51" s="50">
        <f>D296</f>
        <v>0</v>
      </c>
      <c r="E51" s="50">
        <f t="shared" si="0"/>
        <v>0</v>
      </c>
      <c r="F51" s="50">
        <f t="shared" si="0"/>
        <v>0</v>
      </c>
      <c r="G51" s="38"/>
    </row>
    <row r="52" spans="4:6" ht="12.75">
      <c r="D52" s="45"/>
      <c r="E52" s="45"/>
      <c r="F52" s="45"/>
    </row>
    <row r="53" spans="4:6" ht="12.75">
      <c r="D53" s="45"/>
      <c r="E53" s="45"/>
      <c r="F53" s="45"/>
    </row>
    <row r="54" spans="1:6" ht="12.75">
      <c r="A54" s="2"/>
      <c r="B54" s="1" t="s">
        <v>111</v>
      </c>
      <c r="D54" s="45"/>
      <c r="E54" s="45"/>
      <c r="F54" s="45"/>
    </row>
    <row r="55" spans="1:6" ht="12.75">
      <c r="A55" s="2"/>
      <c r="B55" s="2" t="s">
        <v>30</v>
      </c>
      <c r="D55" s="45">
        <v>24433</v>
      </c>
      <c r="E55" s="45">
        <v>20735</v>
      </c>
      <c r="F55" s="45">
        <v>36303</v>
      </c>
    </row>
    <row r="56" spans="2:7" ht="12.75">
      <c r="B56" s="2" t="s">
        <v>96</v>
      </c>
      <c r="D56" s="45">
        <v>12282</v>
      </c>
      <c r="E56" s="48">
        <v>2430</v>
      </c>
      <c r="F56" s="48">
        <v>8155</v>
      </c>
      <c r="G56" s="6"/>
    </row>
    <row r="57" spans="1:6" ht="12.75">
      <c r="A57" s="2"/>
      <c r="B57" s="2" t="s">
        <v>38</v>
      </c>
      <c r="D57" s="45">
        <v>1540</v>
      </c>
      <c r="E57" s="45">
        <v>1200</v>
      </c>
      <c r="F57" s="45">
        <v>1200</v>
      </c>
    </row>
    <row r="58" spans="1:7" ht="12.75">
      <c r="A58" s="2"/>
      <c r="B58" s="2" t="s">
        <v>21</v>
      </c>
      <c r="D58" s="45">
        <v>7655</v>
      </c>
      <c r="E58" s="48">
        <v>10817</v>
      </c>
      <c r="F58" s="48">
        <v>9543</v>
      </c>
      <c r="G58" s="6"/>
    </row>
    <row r="59" spans="1:7" ht="12.75">
      <c r="A59" s="2"/>
      <c r="B59" s="2" t="s">
        <v>22</v>
      </c>
      <c r="D59" s="45">
        <v>533</v>
      </c>
      <c r="E59" s="48">
        <v>345</v>
      </c>
      <c r="F59" s="48">
        <v>662</v>
      </c>
      <c r="G59" s="6"/>
    </row>
    <row r="60" spans="1:8" ht="12.75">
      <c r="A60" s="2"/>
      <c r="B60" s="2" t="s">
        <v>23</v>
      </c>
      <c r="D60" s="45">
        <v>9390</v>
      </c>
      <c r="E60" s="48">
        <v>9924</v>
      </c>
      <c r="F60" s="48">
        <v>10781</v>
      </c>
      <c r="G60" s="6"/>
      <c r="H60" s="6"/>
    </row>
    <row r="61" spans="2:7" ht="12.75">
      <c r="B61" s="2" t="s">
        <v>24</v>
      </c>
      <c r="D61" s="45">
        <v>350</v>
      </c>
      <c r="E61" s="48">
        <v>350</v>
      </c>
      <c r="F61" s="48">
        <v>351</v>
      </c>
      <c r="G61" s="6"/>
    </row>
    <row r="62" spans="1:7" ht="12.75">
      <c r="A62" s="2"/>
      <c r="B62" s="2" t="s">
        <v>93</v>
      </c>
      <c r="D62" s="45">
        <v>2221</v>
      </c>
      <c r="E62" s="48">
        <v>2559</v>
      </c>
      <c r="F62" s="48">
        <v>1500</v>
      </c>
      <c r="G62" s="6"/>
    </row>
    <row r="63" spans="1:7" ht="12.75">
      <c r="A63" s="2"/>
      <c r="B63" s="2" t="s">
        <v>25</v>
      </c>
      <c r="D63" s="49">
        <v>5083</v>
      </c>
      <c r="E63" s="48">
        <v>6285</v>
      </c>
      <c r="F63" s="48">
        <v>6000</v>
      </c>
      <c r="G63" s="6"/>
    </row>
    <row r="64" spans="1:7" ht="12.75">
      <c r="A64" s="2"/>
      <c r="B64" s="2" t="s">
        <v>91</v>
      </c>
      <c r="D64" s="48">
        <v>3600</v>
      </c>
      <c r="E64" s="48">
        <v>3600</v>
      </c>
      <c r="F64" s="48"/>
      <c r="G64" s="6"/>
    </row>
    <row r="65" spans="3:7" ht="12.75">
      <c r="C65" s="12" t="s">
        <v>26</v>
      </c>
      <c r="D65" s="46">
        <f>SUM(D55:D64)</f>
        <v>67087</v>
      </c>
      <c r="E65" s="46">
        <f>SUM(E55:E64)</f>
        <v>58245</v>
      </c>
      <c r="F65" s="46">
        <f>SUM(F55:F64)</f>
        <v>74495</v>
      </c>
      <c r="G65" s="4"/>
    </row>
    <row r="66" spans="1:6" ht="12.75">
      <c r="A66" s="2"/>
      <c r="D66" s="45"/>
      <c r="E66" s="45"/>
      <c r="F66" s="45"/>
    </row>
    <row r="67" spans="1:6" ht="12.75">
      <c r="A67" s="2"/>
      <c r="B67" s="1" t="s">
        <v>112</v>
      </c>
      <c r="D67" s="45"/>
      <c r="E67" s="45"/>
      <c r="F67" s="45"/>
    </row>
    <row r="68" spans="1:7" ht="12.75">
      <c r="A68" s="2"/>
      <c r="B68" s="2" t="s">
        <v>30</v>
      </c>
      <c r="D68" s="48">
        <v>177835</v>
      </c>
      <c r="E68" s="48">
        <v>151372</v>
      </c>
      <c r="F68" s="48">
        <v>170780</v>
      </c>
      <c r="G68" s="6"/>
    </row>
    <row r="69" spans="1:8" ht="12.75">
      <c r="A69" s="2"/>
      <c r="B69" s="2" t="s">
        <v>96</v>
      </c>
      <c r="D69" s="48">
        <v>8692</v>
      </c>
      <c r="E69" s="48">
        <v>3880</v>
      </c>
      <c r="F69" s="48"/>
      <c r="G69" s="6"/>
      <c r="H69" s="2"/>
    </row>
    <row r="70" spans="1:8" ht="12.75">
      <c r="A70" s="2"/>
      <c r="B70" s="2" t="s">
        <v>38</v>
      </c>
      <c r="D70" s="48">
        <v>2375</v>
      </c>
      <c r="E70" s="48">
        <v>4590</v>
      </c>
      <c r="F70" s="48">
        <v>3500</v>
      </c>
      <c r="G70" s="6"/>
      <c r="H70" s="2"/>
    </row>
    <row r="71" spans="1:8" ht="12.75">
      <c r="A71" s="2"/>
      <c r="B71" s="2" t="s">
        <v>21</v>
      </c>
      <c r="D71" s="48">
        <v>38147</v>
      </c>
      <c r="E71" s="48">
        <v>36008</v>
      </c>
      <c r="F71" s="48">
        <v>36425</v>
      </c>
      <c r="G71" s="6"/>
      <c r="H71" s="2"/>
    </row>
    <row r="72" spans="2:8" ht="12.75">
      <c r="B72" s="2" t="s">
        <v>22</v>
      </c>
      <c r="D72" s="48">
        <v>3176</v>
      </c>
      <c r="E72" s="48">
        <v>2487</v>
      </c>
      <c r="F72" s="48">
        <v>2527</v>
      </c>
      <c r="G72" s="6"/>
      <c r="H72" s="2"/>
    </row>
    <row r="73" spans="1:8" ht="12.75">
      <c r="A73" s="2"/>
      <c r="B73" s="2" t="s">
        <v>100</v>
      </c>
      <c r="D73" s="48">
        <v>38546</v>
      </c>
      <c r="E73" s="48">
        <v>36466</v>
      </c>
      <c r="F73" s="48">
        <v>44526</v>
      </c>
      <c r="G73" s="6"/>
      <c r="H73" s="6"/>
    </row>
    <row r="74" spans="1:8" ht="12.75">
      <c r="A74" s="2"/>
      <c r="B74" s="2" t="s">
        <v>93</v>
      </c>
      <c r="D74" s="48">
        <v>1100</v>
      </c>
      <c r="E74" s="48">
        <v>7471</v>
      </c>
      <c r="F74" s="48">
        <v>1500</v>
      </c>
      <c r="G74" s="6"/>
      <c r="H74" s="2"/>
    </row>
    <row r="75" spans="1:8" ht="12.75">
      <c r="A75" s="2"/>
      <c r="B75" s="2" t="s">
        <v>25</v>
      </c>
      <c r="D75" s="48">
        <v>7011</v>
      </c>
      <c r="E75" s="48">
        <v>11665</v>
      </c>
      <c r="F75" s="48">
        <v>9500</v>
      </c>
      <c r="G75" s="6"/>
      <c r="H75" s="2"/>
    </row>
    <row r="76" spans="1:8" ht="12.75">
      <c r="A76" s="2"/>
      <c r="B76" s="2" t="s">
        <v>136</v>
      </c>
      <c r="D76" s="48">
        <v>510</v>
      </c>
      <c r="E76" s="48">
        <v>1000</v>
      </c>
      <c r="F76" s="48">
        <v>0</v>
      </c>
      <c r="G76" s="6"/>
      <c r="H76" s="2"/>
    </row>
    <row r="77" spans="2:8" ht="12" customHeight="1">
      <c r="B77" s="2" t="s">
        <v>78</v>
      </c>
      <c r="D77" s="48">
        <v>315</v>
      </c>
      <c r="E77" s="48">
        <v>2000</v>
      </c>
      <c r="F77" s="48">
        <v>1500</v>
      </c>
      <c r="G77" s="6"/>
      <c r="H77" s="2"/>
    </row>
    <row r="78" spans="1:8" ht="12.75">
      <c r="A78" s="2"/>
      <c r="B78" s="2" t="s">
        <v>79</v>
      </c>
      <c r="D78" s="48">
        <v>350</v>
      </c>
      <c r="E78" s="48">
        <v>600</v>
      </c>
      <c r="F78" s="48">
        <v>1150</v>
      </c>
      <c r="G78" s="6"/>
      <c r="H78" s="2"/>
    </row>
    <row r="79" spans="1:8" ht="12.75">
      <c r="A79" s="2"/>
      <c r="C79" s="12" t="s">
        <v>28</v>
      </c>
      <c r="D79" s="46">
        <f>SUM(D68:D78)</f>
        <v>278057</v>
      </c>
      <c r="E79" s="46">
        <f>SUM(E68:E78)</f>
        <v>257539</v>
      </c>
      <c r="F79" s="46">
        <f>SUM(F68:F78)</f>
        <v>271408</v>
      </c>
      <c r="G79" s="33"/>
      <c r="H79" s="28"/>
    </row>
    <row r="80" spans="1:8" ht="12.75">
      <c r="A80" s="2"/>
      <c r="C80" s="12"/>
      <c r="D80" s="49"/>
      <c r="E80" s="49"/>
      <c r="F80" s="49"/>
      <c r="G80" s="33"/>
      <c r="H80" s="28"/>
    </row>
    <row r="81" spans="1:8" ht="12.75">
      <c r="A81" s="2"/>
      <c r="C81" s="12"/>
      <c r="D81" s="49"/>
      <c r="E81" s="49"/>
      <c r="F81" s="49"/>
      <c r="G81" s="33"/>
      <c r="H81" s="28"/>
    </row>
    <row r="82" spans="3:8" ht="12.75">
      <c r="C82" s="12"/>
      <c r="D82" s="49"/>
      <c r="E82" s="49"/>
      <c r="F82" s="49"/>
      <c r="G82" s="33"/>
      <c r="H82" s="28"/>
    </row>
    <row r="83" spans="1:8" ht="12.75">
      <c r="A83" s="2"/>
      <c r="C83" s="12"/>
      <c r="D83" s="49"/>
      <c r="E83" s="49"/>
      <c r="F83" s="49"/>
      <c r="G83" s="33"/>
      <c r="H83" s="28"/>
    </row>
    <row r="84" spans="1:8" ht="12.75">
      <c r="A84" s="2"/>
      <c r="B84" s="1" t="s">
        <v>61</v>
      </c>
      <c r="D84" s="45"/>
      <c r="E84" s="45"/>
      <c r="F84" s="45"/>
      <c r="H84" s="2"/>
    </row>
    <row r="85" spans="1:8" ht="12.75">
      <c r="A85" s="2"/>
      <c r="B85" s="2" t="s">
        <v>97</v>
      </c>
      <c r="C85" s="12"/>
      <c r="D85" s="48">
        <v>102790</v>
      </c>
      <c r="E85" s="48">
        <v>100179</v>
      </c>
      <c r="F85" s="45">
        <v>123649</v>
      </c>
      <c r="G85" s="25"/>
      <c r="H85" s="6"/>
    </row>
    <row r="86" spans="1:8" ht="12.75">
      <c r="A86" s="2"/>
      <c r="B86" s="2" t="s">
        <v>98</v>
      </c>
      <c r="D86" s="48">
        <v>6368</v>
      </c>
      <c r="E86" s="48">
        <v>6885</v>
      </c>
      <c r="F86" s="48">
        <v>6500</v>
      </c>
      <c r="G86" s="28"/>
      <c r="H86" s="2"/>
    </row>
    <row r="87" spans="1:8" ht="12.75">
      <c r="A87" s="2"/>
      <c r="B87" s="2" t="s">
        <v>21</v>
      </c>
      <c r="D87" s="48">
        <v>22010</v>
      </c>
      <c r="E87" s="48">
        <v>24276</v>
      </c>
      <c r="F87" s="48">
        <v>27201</v>
      </c>
      <c r="G87" s="28"/>
      <c r="H87" s="2"/>
    </row>
    <row r="88" spans="2:8" ht="12.75">
      <c r="B88" s="2" t="s">
        <v>22</v>
      </c>
      <c r="D88" s="48">
        <v>1807</v>
      </c>
      <c r="E88" s="48">
        <v>1728</v>
      </c>
      <c r="F88" s="48">
        <v>1887</v>
      </c>
      <c r="G88" s="28"/>
      <c r="H88" s="2"/>
    </row>
    <row r="89" spans="1:8" ht="12.75">
      <c r="A89" s="2"/>
      <c r="B89" s="2" t="s">
        <v>100</v>
      </c>
      <c r="D89" s="48">
        <v>28643</v>
      </c>
      <c r="E89" s="48">
        <v>30824</v>
      </c>
      <c r="F89" s="48">
        <v>33394</v>
      </c>
      <c r="G89" s="28"/>
      <c r="H89" s="6"/>
    </row>
    <row r="90" spans="1:8" ht="12.75">
      <c r="A90" s="2"/>
      <c r="B90" s="2" t="s">
        <v>93</v>
      </c>
      <c r="D90" s="48">
        <v>678</v>
      </c>
      <c r="E90" s="48">
        <v>791</v>
      </c>
      <c r="F90" s="48">
        <v>750</v>
      </c>
      <c r="G90" s="28"/>
      <c r="H90" s="2"/>
    </row>
    <row r="91" spans="1:8" ht="12.75">
      <c r="A91" s="2"/>
      <c r="B91" s="2" t="s">
        <v>25</v>
      </c>
      <c r="D91" s="48">
        <v>6369</v>
      </c>
      <c r="E91" s="48">
        <v>4252</v>
      </c>
      <c r="F91" s="48">
        <v>4500</v>
      </c>
      <c r="G91" s="28"/>
      <c r="H91" s="2"/>
    </row>
    <row r="92" spans="1:8" ht="12.75">
      <c r="A92" s="2"/>
      <c r="B92" s="2" t="s">
        <v>137</v>
      </c>
      <c r="D92" s="48">
        <v>1000</v>
      </c>
      <c r="E92" s="48">
        <v>1000</v>
      </c>
      <c r="F92" s="48">
        <v>500</v>
      </c>
      <c r="G92" s="28"/>
      <c r="H92" s="2"/>
    </row>
    <row r="93" spans="2:8" ht="12.75">
      <c r="B93" s="2" t="s">
        <v>99</v>
      </c>
      <c r="D93" s="48">
        <v>4887</v>
      </c>
      <c r="E93" s="48">
        <v>4132</v>
      </c>
      <c r="F93" s="48">
        <v>3000</v>
      </c>
      <c r="G93" s="28"/>
      <c r="H93" s="2"/>
    </row>
    <row r="94" spans="1:8" ht="12.75">
      <c r="A94" s="2"/>
      <c r="B94" s="2" t="s">
        <v>79</v>
      </c>
      <c r="D94" s="48">
        <v>15974</v>
      </c>
      <c r="E94" s="48">
        <v>12169</v>
      </c>
      <c r="F94" s="48">
        <v>13600</v>
      </c>
      <c r="G94" s="28"/>
      <c r="H94" s="2"/>
    </row>
    <row r="95" spans="1:8" ht="12.75">
      <c r="A95" s="2"/>
      <c r="B95" s="2" t="s">
        <v>139</v>
      </c>
      <c r="D95" s="48"/>
      <c r="E95" s="48">
        <v>2500</v>
      </c>
      <c r="F95" s="77"/>
      <c r="G95" s="28"/>
      <c r="H95" s="2"/>
    </row>
    <row r="96" spans="1:8" ht="12.75">
      <c r="A96" s="2"/>
      <c r="C96" s="12" t="s">
        <v>67</v>
      </c>
      <c r="D96" s="46">
        <f>SUM(D85:D95)</f>
        <v>190526</v>
      </c>
      <c r="E96" s="46">
        <f>SUM(E85:E95)</f>
        <v>188736</v>
      </c>
      <c r="F96" s="46">
        <f>SUM(F85:F95)</f>
        <v>214981</v>
      </c>
      <c r="G96" s="33"/>
      <c r="H96" s="28"/>
    </row>
    <row r="97" spans="1:8" ht="12.75">
      <c r="A97" s="2"/>
      <c r="C97" s="12"/>
      <c r="D97" s="49"/>
      <c r="E97" s="49"/>
      <c r="F97" s="49"/>
      <c r="G97" s="33"/>
      <c r="H97" s="2"/>
    </row>
    <row r="98" spans="1:8" ht="12.75">
      <c r="A98" s="2"/>
      <c r="C98" s="12"/>
      <c r="D98" s="49"/>
      <c r="E98" s="49"/>
      <c r="F98" s="49"/>
      <c r="G98" s="33"/>
      <c r="H98" s="2"/>
    </row>
    <row r="99" spans="3:8" ht="11.25" customHeight="1">
      <c r="C99" s="12"/>
      <c r="D99" s="49"/>
      <c r="E99" s="49"/>
      <c r="F99" s="49"/>
      <c r="G99" s="33"/>
      <c r="H99" s="2"/>
    </row>
    <row r="100" spans="1:8" ht="12.75">
      <c r="A100" s="2"/>
      <c r="B100" s="1" t="s">
        <v>29</v>
      </c>
      <c r="D100" s="45"/>
      <c r="E100" s="45"/>
      <c r="F100" s="45"/>
      <c r="H100" s="2"/>
    </row>
    <row r="101" spans="1:8" ht="12.75">
      <c r="A101" s="2"/>
      <c r="B101" s="2" t="s">
        <v>30</v>
      </c>
      <c r="D101" s="45">
        <v>134073</v>
      </c>
      <c r="E101" s="45">
        <v>140532</v>
      </c>
      <c r="F101" s="45">
        <v>134661</v>
      </c>
      <c r="H101" s="2"/>
    </row>
    <row r="102" spans="1:8" ht="12.75">
      <c r="A102" s="2"/>
      <c r="B102" s="2" t="s">
        <v>21</v>
      </c>
      <c r="D102" s="48">
        <v>27043</v>
      </c>
      <c r="E102" s="48">
        <v>28626</v>
      </c>
      <c r="F102" s="48">
        <v>28144</v>
      </c>
      <c r="G102" s="6"/>
      <c r="H102" s="2"/>
    </row>
    <row r="103" spans="1:8" ht="12.75">
      <c r="A103" s="2"/>
      <c r="B103" s="2" t="s">
        <v>22</v>
      </c>
      <c r="D103" s="48">
        <v>2226</v>
      </c>
      <c r="E103" s="48">
        <v>2037</v>
      </c>
      <c r="F103" s="48">
        <v>1953</v>
      </c>
      <c r="G103" s="6"/>
      <c r="H103" s="6"/>
    </row>
    <row r="104" spans="1:8" ht="12.75">
      <c r="A104" s="2"/>
      <c r="B104" s="2" t="s">
        <v>100</v>
      </c>
      <c r="D104" s="48">
        <v>29221</v>
      </c>
      <c r="E104" s="48">
        <v>30824</v>
      </c>
      <c r="F104" s="48">
        <v>33394</v>
      </c>
      <c r="G104" s="6"/>
      <c r="H104" s="6"/>
    </row>
    <row r="105" spans="2:8" ht="12.75">
      <c r="B105" s="2" t="s">
        <v>93</v>
      </c>
      <c r="D105" s="48">
        <v>4615</v>
      </c>
      <c r="E105" s="48">
        <v>3511</v>
      </c>
      <c r="F105" s="48">
        <v>750</v>
      </c>
      <c r="G105" s="6"/>
      <c r="H105" s="2"/>
    </row>
    <row r="106" spans="1:8" ht="12.75">
      <c r="A106" s="2"/>
      <c r="B106" s="2" t="s">
        <v>101</v>
      </c>
      <c r="D106" s="48">
        <v>599</v>
      </c>
      <c r="E106" s="48">
        <v>1480</v>
      </c>
      <c r="F106" s="48">
        <v>1200</v>
      </c>
      <c r="G106" s="6"/>
      <c r="H106" s="2"/>
    </row>
    <row r="107" spans="1:8" ht="12.75">
      <c r="A107" s="2"/>
      <c r="B107" s="2" t="s">
        <v>25</v>
      </c>
      <c r="D107" s="48">
        <v>9203</v>
      </c>
      <c r="E107" s="48">
        <v>15503</v>
      </c>
      <c r="F107" s="48">
        <v>10000</v>
      </c>
      <c r="G107" s="6"/>
      <c r="H107" s="2"/>
    </row>
    <row r="108" spans="1:8" ht="12.75">
      <c r="A108" s="2"/>
      <c r="B108" s="2" t="s">
        <v>151</v>
      </c>
      <c r="D108" s="48">
        <v>1000</v>
      </c>
      <c r="E108" s="48">
        <v>1500</v>
      </c>
      <c r="F108" s="48">
        <v>2200</v>
      </c>
      <c r="G108" s="6"/>
      <c r="H108" s="2"/>
    </row>
    <row r="109" spans="2:8" ht="12.75">
      <c r="B109" s="2" t="s">
        <v>99</v>
      </c>
      <c r="D109" s="48">
        <v>4202</v>
      </c>
      <c r="E109" s="48">
        <v>6198</v>
      </c>
      <c r="F109" s="48">
        <v>1000</v>
      </c>
      <c r="G109" s="6"/>
      <c r="H109" s="2"/>
    </row>
    <row r="110" spans="1:8" ht="12.75">
      <c r="A110" s="2"/>
      <c r="B110" s="2" t="s">
        <v>84</v>
      </c>
      <c r="D110" s="48">
        <v>480</v>
      </c>
      <c r="E110" s="48">
        <v>25133</v>
      </c>
      <c r="F110" s="48">
        <v>25133</v>
      </c>
      <c r="G110" s="6"/>
      <c r="H110" s="2"/>
    </row>
    <row r="111" spans="1:8" ht="12.75">
      <c r="A111" s="2"/>
      <c r="B111" s="2" t="s">
        <v>81</v>
      </c>
      <c r="D111" s="48">
        <v>36731</v>
      </c>
      <c r="E111" s="48">
        <v>32496</v>
      </c>
      <c r="F111" s="48">
        <v>35901</v>
      </c>
      <c r="G111" s="6"/>
      <c r="H111" s="2"/>
    </row>
    <row r="112" spans="2:8" ht="12.75">
      <c r="B112" s="2" t="s">
        <v>168</v>
      </c>
      <c r="D112" s="48">
        <v>414</v>
      </c>
      <c r="E112" s="48">
        <v>1200</v>
      </c>
      <c r="F112" s="48">
        <v>600</v>
      </c>
      <c r="G112" s="6"/>
      <c r="H112" s="2"/>
    </row>
    <row r="113" spans="2:8" ht="12.75">
      <c r="B113" s="2" t="s">
        <v>157</v>
      </c>
      <c r="D113" s="48">
        <v>589</v>
      </c>
      <c r="E113" s="48">
        <v>1585</v>
      </c>
      <c r="F113" s="48">
        <v>350</v>
      </c>
      <c r="G113" s="6"/>
      <c r="H113" s="2"/>
    </row>
    <row r="114" spans="2:8" ht="12.75">
      <c r="B114" s="2" t="s">
        <v>158</v>
      </c>
      <c r="D114" s="48">
        <v>1245</v>
      </c>
      <c r="E114" s="48">
        <v>3191</v>
      </c>
      <c r="F114" s="48">
        <v>2850</v>
      </c>
      <c r="G114" s="6"/>
      <c r="H114" s="2"/>
    </row>
    <row r="115" spans="1:8" ht="12.75">
      <c r="A115" s="2"/>
      <c r="C115" s="12" t="s">
        <v>60</v>
      </c>
      <c r="D115" s="46">
        <f>SUM(D101:D114)</f>
        <v>251641</v>
      </c>
      <c r="E115" s="46">
        <f>SUM(E101:E114)</f>
        <v>293816</v>
      </c>
      <c r="F115" s="46">
        <f>SUM(F101:F114)</f>
        <v>278136</v>
      </c>
      <c r="G115" s="4"/>
      <c r="H115" s="2"/>
    </row>
    <row r="116" spans="1:8" ht="12.75">
      <c r="A116" s="2"/>
      <c r="C116" s="12"/>
      <c r="D116" s="49"/>
      <c r="E116" s="49"/>
      <c r="F116" s="49"/>
      <c r="G116" s="4"/>
      <c r="H116" s="2"/>
    </row>
    <row r="117" spans="4:6" ht="12.75">
      <c r="D117" s="45"/>
      <c r="E117" s="45"/>
      <c r="F117" s="45"/>
    </row>
    <row r="118" spans="1:8" ht="12.75">
      <c r="A118" s="2"/>
      <c r="B118" s="1" t="s">
        <v>113</v>
      </c>
      <c r="C118" s="1"/>
      <c r="D118" s="45"/>
      <c r="E118" s="45"/>
      <c r="F118" s="45"/>
      <c r="H118" s="2"/>
    </row>
    <row r="119" spans="1:8" ht="12.75">
      <c r="A119" s="2"/>
      <c r="B119" s="2" t="s">
        <v>97</v>
      </c>
      <c r="D119" s="48">
        <v>91311</v>
      </c>
      <c r="E119" s="48">
        <v>93405</v>
      </c>
      <c r="F119" s="48">
        <v>90545</v>
      </c>
      <c r="G119" s="6"/>
      <c r="H119" s="2"/>
    </row>
    <row r="120" spans="1:8" ht="12.75">
      <c r="A120" s="2"/>
      <c r="B120" s="2" t="s">
        <v>96</v>
      </c>
      <c r="D120" s="48">
        <v>36773</v>
      </c>
      <c r="E120" s="48">
        <v>31413</v>
      </c>
      <c r="F120" s="48">
        <v>11381</v>
      </c>
      <c r="G120" s="6"/>
      <c r="H120" s="2"/>
    </row>
    <row r="121" spans="1:8" ht="12.75">
      <c r="A121" s="2"/>
      <c r="B121" s="2" t="s">
        <v>106</v>
      </c>
      <c r="D121" s="48">
        <v>2917</v>
      </c>
      <c r="E121" s="48">
        <v>2194</v>
      </c>
      <c r="F121" s="48">
        <v>2000</v>
      </c>
      <c r="G121" s="6"/>
      <c r="H121" s="2"/>
    </row>
    <row r="122" spans="1:8" ht="12.75">
      <c r="A122" s="2"/>
      <c r="B122" s="2" t="s">
        <v>140</v>
      </c>
      <c r="C122" s="12"/>
      <c r="D122" s="48">
        <v>2631</v>
      </c>
      <c r="E122" s="48">
        <v>2617</v>
      </c>
      <c r="F122" s="48">
        <v>2700</v>
      </c>
      <c r="G122" s="6"/>
      <c r="H122" s="2"/>
    </row>
    <row r="123" spans="2:8" ht="12.75">
      <c r="B123" s="2" t="s">
        <v>21</v>
      </c>
      <c r="D123" s="48">
        <v>26201</v>
      </c>
      <c r="E123" s="48">
        <v>25871</v>
      </c>
      <c r="F123" s="48">
        <v>22285</v>
      </c>
      <c r="G123" s="6"/>
      <c r="H123" s="2"/>
    </row>
    <row r="124" spans="1:8" ht="12.75">
      <c r="A124" s="2"/>
      <c r="B124" s="2" t="s">
        <v>22</v>
      </c>
      <c r="D124" s="48">
        <v>2113</v>
      </c>
      <c r="E124" s="48">
        <v>1841</v>
      </c>
      <c r="F124" s="48">
        <v>1621</v>
      </c>
      <c r="G124" s="6"/>
      <c r="H124" s="2"/>
    </row>
    <row r="125" spans="1:8" ht="12.75">
      <c r="A125" s="2"/>
      <c r="B125" s="2" t="s">
        <v>100</v>
      </c>
      <c r="D125" s="48">
        <v>34758</v>
      </c>
      <c r="E125" s="48">
        <v>32071</v>
      </c>
      <c r="F125" s="48">
        <v>33394</v>
      </c>
      <c r="G125" s="6"/>
      <c r="H125" s="2"/>
    </row>
    <row r="126" spans="2:8" ht="12.75">
      <c r="B126" s="2" t="s">
        <v>93</v>
      </c>
      <c r="D126" s="48">
        <v>582</v>
      </c>
      <c r="E126" s="48">
        <v>1496</v>
      </c>
      <c r="F126" s="48">
        <v>850</v>
      </c>
      <c r="G126" s="6"/>
      <c r="H126" s="2"/>
    </row>
    <row r="127" spans="1:8" ht="12.75">
      <c r="A127" s="2"/>
      <c r="B127" s="2" t="s">
        <v>25</v>
      </c>
      <c r="D127" s="48">
        <v>2950</v>
      </c>
      <c r="E127" s="48">
        <v>517</v>
      </c>
      <c r="F127" s="48">
        <v>600</v>
      </c>
      <c r="G127" s="6"/>
      <c r="H127" s="2"/>
    </row>
    <row r="128" spans="1:8" ht="12.75">
      <c r="A128" s="2"/>
      <c r="B128" s="2" t="s">
        <v>88</v>
      </c>
      <c r="D128" s="48">
        <v>6815</v>
      </c>
      <c r="E128" s="48">
        <v>6750</v>
      </c>
      <c r="F128" s="48">
        <v>6500</v>
      </c>
      <c r="G128" s="6"/>
      <c r="H128" s="2"/>
    </row>
    <row r="129" spans="3:8" ht="12.75">
      <c r="C129" s="12" t="s">
        <v>31</v>
      </c>
      <c r="D129" s="46">
        <f>SUM(D119:D128)</f>
        <v>207051</v>
      </c>
      <c r="E129" s="46">
        <f>SUM(E119:E128)</f>
        <v>198175</v>
      </c>
      <c r="F129" s="46">
        <f>SUM(F119:F128)</f>
        <v>171876</v>
      </c>
      <c r="G129" s="4"/>
      <c r="H129" s="2"/>
    </row>
    <row r="130" spans="3:8" ht="12.75">
      <c r="C130" s="12"/>
      <c r="D130" s="49"/>
      <c r="E130" s="49"/>
      <c r="F130" s="49"/>
      <c r="G130" s="4"/>
      <c r="H130" s="2"/>
    </row>
    <row r="131" spans="2:8" ht="12.75">
      <c r="B131" s="1" t="s">
        <v>188</v>
      </c>
      <c r="C131" s="12"/>
      <c r="D131" s="49"/>
      <c r="E131" s="49"/>
      <c r="F131" s="49"/>
      <c r="G131" s="4"/>
      <c r="H131" s="2"/>
    </row>
    <row r="132" spans="2:8" ht="12.75">
      <c r="B132" s="2" t="s">
        <v>159</v>
      </c>
      <c r="C132" s="12"/>
      <c r="D132" s="49">
        <v>31130</v>
      </c>
      <c r="E132" s="49">
        <v>53808</v>
      </c>
      <c r="F132" s="49">
        <v>62063</v>
      </c>
      <c r="G132" s="4"/>
      <c r="H132" s="2"/>
    </row>
    <row r="133" spans="2:8" ht="12.75">
      <c r="B133" s="2" t="s">
        <v>189</v>
      </c>
      <c r="C133" s="12"/>
      <c r="D133" s="49">
        <v>22927</v>
      </c>
      <c r="E133" s="49"/>
      <c r="F133" s="49"/>
      <c r="G133" s="4"/>
      <c r="H133" s="2"/>
    </row>
    <row r="134" spans="3:8" ht="13.5" thickBot="1">
      <c r="C134" s="12"/>
      <c r="D134" s="49"/>
      <c r="E134" s="49"/>
      <c r="F134" s="49"/>
      <c r="G134" s="4"/>
      <c r="H134" s="2"/>
    </row>
    <row r="135" spans="1:8" ht="13.5" thickBot="1">
      <c r="A135" s="2"/>
      <c r="C135" s="13" t="s">
        <v>56</v>
      </c>
      <c r="D135" s="56">
        <f>SUM(D65,D79,D96,D115,D129,D132,D133)</f>
        <v>1048419</v>
      </c>
      <c r="E135" s="56">
        <f>SUM(E65,E79,E96,E115,E129,E132)</f>
        <v>1050319</v>
      </c>
      <c r="F135" s="56">
        <f>SUM(F65,F79,F96,F115,F129)</f>
        <v>1010896</v>
      </c>
      <c r="G135" s="33"/>
      <c r="H135" s="2"/>
    </row>
    <row r="136" spans="1:8" ht="12.75">
      <c r="A136" s="2"/>
      <c r="C136" s="13"/>
      <c r="D136" s="49"/>
      <c r="E136" s="49"/>
      <c r="F136" s="49"/>
      <c r="G136" s="4"/>
      <c r="H136" s="2"/>
    </row>
    <row r="137" spans="3:8" ht="12.75">
      <c r="C137" s="13"/>
      <c r="D137" s="49"/>
      <c r="E137" s="49"/>
      <c r="F137" s="49"/>
      <c r="G137" s="4"/>
      <c r="H137" s="2"/>
    </row>
    <row r="138" spans="1:8" ht="12.75">
      <c r="A138" s="2"/>
      <c r="D138" s="49"/>
      <c r="E138" s="49"/>
      <c r="F138" s="49"/>
      <c r="G138" s="4"/>
      <c r="H138" s="2"/>
    </row>
    <row r="139" spans="1:8" ht="12.75">
      <c r="A139" s="2"/>
      <c r="B139" s="1" t="s">
        <v>114</v>
      </c>
      <c r="D139" s="45"/>
      <c r="E139" s="45"/>
      <c r="F139" s="45"/>
      <c r="H139" s="2"/>
    </row>
    <row r="140" spans="1:8" ht="12.75">
      <c r="A140" s="2"/>
      <c r="B140" s="2" t="s">
        <v>141</v>
      </c>
      <c r="D140" s="45">
        <v>2861</v>
      </c>
      <c r="E140" s="45">
        <v>2966</v>
      </c>
      <c r="F140" s="45">
        <v>3000</v>
      </c>
      <c r="H140" s="2"/>
    </row>
    <row r="141" spans="1:8" ht="12.75">
      <c r="A141" s="2"/>
      <c r="B141" s="2" t="s">
        <v>32</v>
      </c>
      <c r="D141" s="45">
        <v>475</v>
      </c>
      <c r="E141" s="45">
        <v>250</v>
      </c>
      <c r="F141" s="48">
        <v>1200</v>
      </c>
      <c r="G141" s="6"/>
      <c r="H141" s="2"/>
    </row>
    <row r="142" spans="3:8" ht="12.75">
      <c r="C142" s="12" t="s">
        <v>62</v>
      </c>
      <c r="D142" s="57">
        <f>SUM(D140:D141)</f>
        <v>3336</v>
      </c>
      <c r="E142" s="57">
        <f>SUM(E140:E141)</f>
        <v>3216</v>
      </c>
      <c r="F142" s="57">
        <f>SUM(F140:F141)</f>
        <v>4200</v>
      </c>
      <c r="G142" s="6"/>
      <c r="H142" s="2"/>
    </row>
    <row r="143" spans="1:8" ht="12.75">
      <c r="A143" s="2"/>
      <c r="D143" s="45"/>
      <c r="E143" s="45"/>
      <c r="F143" s="48"/>
      <c r="G143" s="6"/>
      <c r="H143" s="2"/>
    </row>
    <row r="144" spans="1:8" ht="12.75">
      <c r="A144" s="2"/>
      <c r="B144" s="1" t="s">
        <v>115</v>
      </c>
      <c r="D144" s="45"/>
      <c r="E144" s="45"/>
      <c r="F144" s="48"/>
      <c r="G144" s="6"/>
      <c r="H144" s="2"/>
    </row>
    <row r="145" spans="1:8" ht="12.75">
      <c r="A145" s="2"/>
      <c r="B145" s="2" t="s">
        <v>237</v>
      </c>
      <c r="C145" s="12"/>
      <c r="D145" s="48">
        <v>4467</v>
      </c>
      <c r="E145" s="48">
        <v>4467</v>
      </c>
      <c r="F145" s="48">
        <v>7900</v>
      </c>
      <c r="G145" s="6"/>
      <c r="H145" s="2"/>
    </row>
    <row r="146" spans="1:8" ht="12.75">
      <c r="A146" s="2"/>
      <c r="B146" s="2" t="s">
        <v>152</v>
      </c>
      <c r="C146" s="12"/>
      <c r="D146" s="48">
        <v>4823</v>
      </c>
      <c r="E146" s="48">
        <v>2670</v>
      </c>
      <c r="F146" s="48">
        <v>0</v>
      </c>
      <c r="G146" s="6"/>
      <c r="H146" s="2"/>
    </row>
    <row r="147" spans="3:8" ht="12.75">
      <c r="C147" s="12" t="s">
        <v>33</v>
      </c>
      <c r="D147" s="46">
        <f>SUM(D145)</f>
        <v>4467</v>
      </c>
      <c r="E147" s="46">
        <f>SUM(E145:E146)</f>
        <v>7137</v>
      </c>
      <c r="F147" s="57">
        <f>SUM(F145:F146)</f>
        <v>7900</v>
      </c>
      <c r="G147" s="6"/>
      <c r="H147" s="2"/>
    </row>
    <row r="148" spans="1:8" ht="12.75">
      <c r="A148" s="2"/>
      <c r="D148" s="45"/>
      <c r="E148" s="45"/>
      <c r="F148" s="48"/>
      <c r="G148" s="6"/>
      <c r="H148" s="2"/>
    </row>
    <row r="149" spans="1:8" ht="12.75">
      <c r="A149" s="2"/>
      <c r="B149" s="1" t="s">
        <v>116</v>
      </c>
      <c r="D149" s="48"/>
      <c r="E149" s="45"/>
      <c r="F149" s="48"/>
      <c r="G149" s="6"/>
      <c r="H149" s="2"/>
    </row>
    <row r="150" spans="1:8" ht="12.75">
      <c r="A150" s="2"/>
      <c r="B150" s="2" t="s">
        <v>94</v>
      </c>
      <c r="C150" s="12"/>
      <c r="D150" s="48">
        <v>38343</v>
      </c>
      <c r="E150" s="48">
        <v>46282</v>
      </c>
      <c r="F150" s="48">
        <v>48445</v>
      </c>
      <c r="G150" s="6"/>
      <c r="H150" s="2"/>
    </row>
    <row r="151" spans="1:8" ht="12.75">
      <c r="A151" s="2"/>
      <c r="B151" s="2" t="s">
        <v>105</v>
      </c>
      <c r="C151" s="12"/>
      <c r="D151" s="48"/>
      <c r="E151" s="48">
        <v>2019</v>
      </c>
      <c r="F151" s="48"/>
      <c r="G151" s="6"/>
      <c r="H151" s="2"/>
    </row>
    <row r="152" spans="1:8" ht="12.75">
      <c r="A152" s="2"/>
      <c r="B152" s="2" t="s">
        <v>21</v>
      </c>
      <c r="C152" s="12"/>
      <c r="D152" s="48">
        <v>8259</v>
      </c>
      <c r="E152" s="48">
        <v>9878</v>
      </c>
      <c r="F152" s="48">
        <v>10125</v>
      </c>
      <c r="G152" s="6"/>
      <c r="H152" s="2"/>
    </row>
    <row r="153" spans="1:8" ht="12.75">
      <c r="A153" s="2"/>
      <c r="B153" s="2" t="s">
        <v>22</v>
      </c>
      <c r="C153" s="12"/>
      <c r="D153" s="48">
        <v>611</v>
      </c>
      <c r="E153" s="48">
        <v>700</v>
      </c>
      <c r="F153" s="48">
        <v>702</v>
      </c>
      <c r="G153" s="6"/>
      <c r="H153" s="2"/>
    </row>
    <row r="154" spans="1:8" ht="12.75">
      <c r="A154" s="2"/>
      <c r="B154" s="2" t="s">
        <v>100</v>
      </c>
      <c r="D154" s="48">
        <v>9740</v>
      </c>
      <c r="E154" s="48">
        <v>10274</v>
      </c>
      <c r="F154" s="48">
        <v>11131</v>
      </c>
      <c r="G154" s="6"/>
      <c r="H154" s="2"/>
    </row>
    <row r="155" spans="1:8" ht="12.75">
      <c r="A155" s="2"/>
      <c r="B155" s="2" t="s">
        <v>93</v>
      </c>
      <c r="D155" s="48">
        <v>4417</v>
      </c>
      <c r="E155" s="48">
        <v>1310</v>
      </c>
      <c r="F155" s="48">
        <v>1200</v>
      </c>
      <c r="G155" s="6"/>
      <c r="H155" s="2"/>
    </row>
    <row r="156" spans="1:8" ht="12.75">
      <c r="A156" s="2"/>
      <c r="B156" s="2" t="s">
        <v>87</v>
      </c>
      <c r="D156" s="48">
        <v>2200</v>
      </c>
      <c r="E156" s="48">
        <v>2000</v>
      </c>
      <c r="F156" s="48">
        <v>2000</v>
      </c>
      <c r="G156" s="6"/>
      <c r="H156" s="2"/>
    </row>
    <row r="157" spans="2:8" ht="12.75">
      <c r="B157" s="2" t="s">
        <v>25</v>
      </c>
      <c r="D157" s="48">
        <v>1165</v>
      </c>
      <c r="E157" s="48">
        <v>2730</v>
      </c>
      <c r="F157" s="48">
        <v>1200</v>
      </c>
      <c r="G157" s="6"/>
      <c r="H157" s="2"/>
    </row>
    <row r="158" spans="1:8" ht="12.75">
      <c r="A158" s="2"/>
      <c r="C158" s="12" t="s">
        <v>69</v>
      </c>
      <c r="D158" s="57">
        <f>SUM(D150:D157)</f>
        <v>64735</v>
      </c>
      <c r="E158" s="57">
        <f>SUM(E150:E157)</f>
        <v>75193</v>
      </c>
      <c r="F158" s="57">
        <f>SUM(F150:F157)</f>
        <v>74803</v>
      </c>
      <c r="G158" s="6"/>
      <c r="H158" s="2"/>
    </row>
    <row r="159" spans="4:8" ht="13.5" thickBot="1">
      <c r="D159" s="45"/>
      <c r="E159" s="45"/>
      <c r="F159" s="48"/>
      <c r="G159" s="6"/>
      <c r="H159" s="2"/>
    </row>
    <row r="160" spans="1:8" ht="13.5" thickBot="1">
      <c r="A160" s="2"/>
      <c r="C160" s="12" t="s">
        <v>63</v>
      </c>
      <c r="D160" s="56">
        <f>SUM(D142,D147,D158)</f>
        <v>72538</v>
      </c>
      <c r="E160" s="56">
        <f>SUM(E142,E147,E158)</f>
        <v>85546</v>
      </c>
      <c r="F160" s="58">
        <f>SUM(F142,F147,F158)</f>
        <v>86903</v>
      </c>
      <c r="G160" s="6"/>
      <c r="H160" s="2"/>
    </row>
    <row r="161" spans="1:8" ht="12.75">
      <c r="A161" s="2"/>
      <c r="C161" s="12"/>
      <c r="D161" s="45"/>
      <c r="E161" s="45"/>
      <c r="F161" s="45"/>
      <c r="H161" s="2"/>
    </row>
    <row r="162" spans="1:8" ht="12.75">
      <c r="A162" s="2"/>
      <c r="B162" s="1" t="s">
        <v>117</v>
      </c>
      <c r="C162" s="12"/>
      <c r="D162" s="48"/>
      <c r="E162" s="48"/>
      <c r="F162" s="48"/>
      <c r="G162" s="6"/>
      <c r="H162" s="2"/>
    </row>
    <row r="163" spans="2:8" ht="12.75">
      <c r="B163" s="2" t="s">
        <v>95</v>
      </c>
      <c r="C163" s="12"/>
      <c r="D163" s="48">
        <v>13641</v>
      </c>
      <c r="E163" s="48">
        <v>14123</v>
      </c>
      <c r="F163" s="48">
        <v>14475</v>
      </c>
      <c r="G163" s="6"/>
      <c r="H163" s="2"/>
    </row>
    <row r="164" spans="1:8" ht="12.75">
      <c r="A164" s="2"/>
      <c r="B164" s="2" t="s">
        <v>143</v>
      </c>
      <c r="C164" s="12"/>
      <c r="D164" s="48">
        <v>46409</v>
      </c>
      <c r="E164" s="48">
        <v>48941</v>
      </c>
      <c r="F164" s="48">
        <v>52197</v>
      </c>
      <c r="G164" s="6"/>
      <c r="H164" s="2"/>
    </row>
    <row r="165" spans="1:8" ht="12.75">
      <c r="A165" s="2"/>
      <c r="B165" s="2" t="s">
        <v>21</v>
      </c>
      <c r="D165" s="48">
        <v>12805</v>
      </c>
      <c r="E165" s="48">
        <v>12845</v>
      </c>
      <c r="F165" s="48">
        <v>13934</v>
      </c>
      <c r="G165" s="6"/>
      <c r="H165" s="2"/>
    </row>
    <row r="166" spans="1:8" ht="12.75">
      <c r="A166" s="2"/>
      <c r="B166" s="2" t="s">
        <v>22</v>
      </c>
      <c r="D166" s="48">
        <v>1031</v>
      </c>
      <c r="E166" s="48">
        <v>914</v>
      </c>
      <c r="F166" s="48">
        <v>967</v>
      </c>
      <c r="G166" s="6"/>
      <c r="H166" s="2"/>
    </row>
    <row r="167" spans="1:8" ht="12.75">
      <c r="A167" s="2"/>
      <c r="B167" s="2" t="s">
        <v>191</v>
      </c>
      <c r="D167" s="48"/>
      <c r="E167" s="48">
        <v>11523</v>
      </c>
      <c r="F167" s="48">
        <v>11131</v>
      </c>
      <c r="G167" s="6"/>
      <c r="H167" s="2"/>
    </row>
    <row r="168" spans="2:8" ht="12.75">
      <c r="B168" s="2" t="s">
        <v>93</v>
      </c>
      <c r="C168" s="12"/>
      <c r="D168" s="48">
        <v>1017</v>
      </c>
      <c r="E168" s="48">
        <v>200</v>
      </c>
      <c r="F168" s="48">
        <v>500</v>
      </c>
      <c r="G168" s="6"/>
      <c r="H168" s="2"/>
    </row>
    <row r="169" spans="1:8" ht="12.75">
      <c r="A169" s="2"/>
      <c r="B169" s="2" t="s">
        <v>161</v>
      </c>
      <c r="D169" s="48">
        <v>1977</v>
      </c>
      <c r="E169" s="48">
        <v>1166</v>
      </c>
      <c r="F169" s="48">
        <v>1200</v>
      </c>
      <c r="G169" s="6"/>
      <c r="H169" s="2"/>
    </row>
    <row r="170" spans="2:8" ht="12.75">
      <c r="B170" s="2" t="s">
        <v>118</v>
      </c>
      <c r="D170" s="48">
        <v>141</v>
      </c>
      <c r="E170" s="48">
        <v>716</v>
      </c>
      <c r="F170" s="48">
        <v>500</v>
      </c>
      <c r="G170" s="6"/>
      <c r="H170" s="2"/>
    </row>
    <row r="171" spans="1:8" ht="12.75">
      <c r="A171" s="2"/>
      <c r="B171" s="2" t="s">
        <v>138</v>
      </c>
      <c r="D171" s="48">
        <v>15024</v>
      </c>
      <c r="E171" s="48">
        <v>12267</v>
      </c>
      <c r="F171" s="48">
        <v>7421</v>
      </c>
      <c r="G171" s="6"/>
      <c r="H171" s="6"/>
    </row>
    <row r="172" spans="1:8" ht="12.75">
      <c r="A172" s="2"/>
      <c r="B172" s="2" t="s">
        <v>148</v>
      </c>
      <c r="D172" s="48">
        <v>897</v>
      </c>
      <c r="E172" s="48">
        <v>1200</v>
      </c>
      <c r="F172" s="48">
        <v>1000</v>
      </c>
      <c r="G172" s="6"/>
      <c r="H172" s="6"/>
    </row>
    <row r="173" spans="1:8" ht="12.75">
      <c r="A173" s="2"/>
      <c r="B173" s="2" t="s">
        <v>120</v>
      </c>
      <c r="D173" s="48">
        <v>3808</v>
      </c>
      <c r="E173" s="48">
        <v>3539</v>
      </c>
      <c r="F173" s="48">
        <v>3800</v>
      </c>
      <c r="G173" s="6"/>
      <c r="H173" s="2"/>
    </row>
    <row r="174" spans="1:8" ht="12.75">
      <c r="A174" s="2"/>
      <c r="B174" s="2" t="s">
        <v>119</v>
      </c>
      <c r="D174" s="48">
        <v>660</v>
      </c>
      <c r="E174" s="48">
        <v>388</v>
      </c>
      <c r="F174" s="48">
        <v>550</v>
      </c>
      <c r="G174" s="6"/>
      <c r="H174" s="2"/>
    </row>
    <row r="175" spans="1:8" ht="12.75">
      <c r="A175" s="2"/>
      <c r="C175" s="12" t="s">
        <v>35</v>
      </c>
      <c r="D175" s="46">
        <f>SUM(D163:D174)</f>
        <v>97410</v>
      </c>
      <c r="E175" s="46">
        <f>SUM(E163:E174)</f>
        <v>107822</v>
      </c>
      <c r="F175" s="46">
        <f>SUM(F163:F174)</f>
        <v>107675</v>
      </c>
      <c r="G175" s="4"/>
      <c r="H175" s="2"/>
    </row>
    <row r="176" spans="1:8" ht="12.75">
      <c r="A176" s="2"/>
      <c r="C176" s="12"/>
      <c r="D176" s="49"/>
      <c r="E176" s="49"/>
      <c r="F176" s="49"/>
      <c r="G176" s="4"/>
      <c r="H176" s="2"/>
    </row>
    <row r="177" spans="1:8" ht="12.75">
      <c r="A177" s="2"/>
      <c r="D177" s="49"/>
      <c r="E177" s="49"/>
      <c r="F177" s="49"/>
      <c r="G177" s="4"/>
      <c r="H177" s="2"/>
    </row>
    <row r="178" spans="1:8" ht="12.75">
      <c r="A178" s="2"/>
      <c r="B178" s="1" t="s">
        <v>121</v>
      </c>
      <c r="D178" s="47"/>
      <c r="E178" s="47"/>
      <c r="F178" s="47"/>
      <c r="G178" s="3"/>
      <c r="H178" s="2"/>
    </row>
    <row r="179" spans="1:8" ht="12.75">
      <c r="A179" s="2"/>
      <c r="B179" s="2" t="s">
        <v>192</v>
      </c>
      <c r="D179" s="45">
        <v>34275</v>
      </c>
      <c r="E179" s="45">
        <v>32516</v>
      </c>
      <c r="F179" s="45">
        <v>36248</v>
      </c>
      <c r="H179" s="2"/>
    </row>
    <row r="180" spans="1:8" ht="12.75">
      <c r="A180" s="2"/>
      <c r="B180" s="2" t="s">
        <v>196</v>
      </c>
      <c r="D180" s="45"/>
      <c r="E180" s="45"/>
      <c r="F180" s="45">
        <v>7904</v>
      </c>
      <c r="H180" s="2"/>
    </row>
    <row r="181" spans="1:8" ht="12.75">
      <c r="A181" s="2"/>
      <c r="B181" s="2" t="s">
        <v>21</v>
      </c>
      <c r="D181" s="45">
        <v>6906</v>
      </c>
      <c r="E181" s="45">
        <v>6622</v>
      </c>
      <c r="F181" s="45">
        <v>9228</v>
      </c>
      <c r="H181" s="2"/>
    </row>
    <row r="182" spans="1:8" ht="12.75">
      <c r="A182" s="2"/>
      <c r="B182" s="2" t="s">
        <v>22</v>
      </c>
      <c r="D182" s="45">
        <v>497</v>
      </c>
      <c r="E182" s="45">
        <v>471</v>
      </c>
      <c r="F182" s="45">
        <v>640</v>
      </c>
      <c r="H182" s="2"/>
    </row>
    <row r="183" spans="2:8" ht="12.75">
      <c r="B183" s="2" t="s">
        <v>100</v>
      </c>
      <c r="D183" s="45">
        <v>9078</v>
      </c>
      <c r="E183" s="45">
        <v>6850</v>
      </c>
      <c r="F183" s="45">
        <v>9966</v>
      </c>
      <c r="H183" s="2"/>
    </row>
    <row r="184" spans="1:8" ht="12.75">
      <c r="A184" s="2"/>
      <c r="B184" s="2" t="s">
        <v>36</v>
      </c>
      <c r="D184" s="45">
        <v>39886</v>
      </c>
      <c r="E184" s="45">
        <v>39053</v>
      </c>
      <c r="F184" s="45">
        <v>64344</v>
      </c>
      <c r="H184" s="2"/>
    </row>
    <row r="185" spans="1:8" ht="12.75">
      <c r="A185" s="2"/>
      <c r="B185" s="2" t="s">
        <v>37</v>
      </c>
      <c r="D185" s="45">
        <v>23814</v>
      </c>
      <c r="E185" s="45">
        <v>18114</v>
      </c>
      <c r="F185" s="45">
        <v>15000</v>
      </c>
      <c r="H185" s="2"/>
    </row>
    <row r="186" spans="1:8" ht="12.75">
      <c r="A186" s="2"/>
      <c r="B186" s="2" t="s">
        <v>54</v>
      </c>
      <c r="D186" s="45">
        <v>11298</v>
      </c>
      <c r="E186" s="45">
        <v>12757</v>
      </c>
      <c r="F186" s="45">
        <v>63480</v>
      </c>
      <c r="H186" s="2"/>
    </row>
    <row r="187" spans="2:8" ht="12.75">
      <c r="B187" s="2" t="s">
        <v>122</v>
      </c>
      <c r="D187" s="45">
        <v>13169</v>
      </c>
      <c r="E187" s="45">
        <v>1505</v>
      </c>
      <c r="F187" s="45">
        <v>2200</v>
      </c>
      <c r="H187" s="2"/>
    </row>
    <row r="188" spans="1:8" ht="12.75">
      <c r="A188" s="2"/>
      <c r="B188" s="2" t="s">
        <v>197</v>
      </c>
      <c r="C188" s="4"/>
      <c r="D188" s="45">
        <v>7283</v>
      </c>
      <c r="E188" s="45">
        <v>9175</v>
      </c>
      <c r="F188" s="45">
        <v>21696</v>
      </c>
      <c r="H188" s="2"/>
    </row>
    <row r="189" spans="1:8" ht="12.75">
      <c r="A189" s="2"/>
      <c r="B189" s="2" t="s">
        <v>25</v>
      </c>
      <c r="D189" s="48">
        <v>7335</v>
      </c>
      <c r="E189" s="45">
        <v>6546</v>
      </c>
      <c r="F189" s="45">
        <v>13000</v>
      </c>
      <c r="H189" s="2"/>
    </row>
    <row r="190" spans="1:8" ht="12.75">
      <c r="A190" s="2"/>
      <c r="B190" s="2" t="s">
        <v>123</v>
      </c>
      <c r="D190" s="48">
        <v>537</v>
      </c>
      <c r="E190" s="45">
        <v>1468</v>
      </c>
      <c r="F190" s="45">
        <v>1500</v>
      </c>
      <c r="H190" s="2"/>
    </row>
    <row r="191" spans="2:8" ht="12.75">
      <c r="B191" s="2" t="s">
        <v>124</v>
      </c>
      <c r="D191" s="48">
        <v>9301</v>
      </c>
      <c r="E191" s="45">
        <v>0</v>
      </c>
      <c r="F191" s="45">
        <v>0</v>
      </c>
      <c r="H191" s="2"/>
    </row>
    <row r="192" spans="2:8" ht="12.75">
      <c r="B192" s="2" t="s">
        <v>154</v>
      </c>
      <c r="D192" s="48">
        <v>4777</v>
      </c>
      <c r="E192" s="45">
        <v>0</v>
      </c>
      <c r="F192" s="45">
        <v>0</v>
      </c>
      <c r="H192" s="2"/>
    </row>
    <row r="193" spans="1:8" ht="12.75">
      <c r="A193" s="2"/>
      <c r="C193" s="12" t="s">
        <v>68</v>
      </c>
      <c r="D193" s="46">
        <f>SUM(D179:D192)</f>
        <v>168156</v>
      </c>
      <c r="E193" s="46">
        <f>SUM(E179:E192)</f>
        <v>135077</v>
      </c>
      <c r="F193" s="46">
        <f>SUM(F179:F192)</f>
        <v>245206</v>
      </c>
      <c r="G193" s="4"/>
      <c r="H193" s="2"/>
    </row>
    <row r="194" spans="1:8" ht="12.75">
      <c r="A194" s="2"/>
      <c r="C194" s="12"/>
      <c r="D194" s="49"/>
      <c r="E194" s="49"/>
      <c r="F194" s="49"/>
      <c r="G194" s="4"/>
      <c r="H194" s="2"/>
    </row>
    <row r="195" spans="1:8" ht="12.75">
      <c r="A195" s="2"/>
      <c r="C195" s="12"/>
      <c r="D195" s="49"/>
      <c r="E195" s="49"/>
      <c r="F195" s="49"/>
      <c r="G195" s="4"/>
      <c r="H195" s="2"/>
    </row>
    <row r="196" spans="2:8" ht="12.75">
      <c r="B196" s="1" t="s">
        <v>125</v>
      </c>
      <c r="D196" s="47"/>
      <c r="E196" s="47"/>
      <c r="F196" s="47"/>
      <c r="G196" s="3"/>
      <c r="H196" s="2"/>
    </row>
    <row r="197" spans="1:8" ht="12.75">
      <c r="A197" s="2"/>
      <c r="B197" s="2" t="s">
        <v>127</v>
      </c>
      <c r="D197"/>
      <c r="E197">
        <v>3125</v>
      </c>
      <c r="F197">
        <v>3125</v>
      </c>
      <c r="G197" s="4"/>
      <c r="H197" s="2"/>
    </row>
    <row r="198" spans="1:8" ht="12.75">
      <c r="A198" s="2"/>
      <c r="B198" s="2" t="s">
        <v>25</v>
      </c>
      <c r="D198" s="48">
        <v>1020</v>
      </c>
      <c r="E198" s="48">
        <v>128</v>
      </c>
      <c r="F198" s="48">
        <v>150</v>
      </c>
      <c r="G198" s="6"/>
      <c r="H198" s="2"/>
    </row>
    <row r="199" spans="1:8" ht="12.75">
      <c r="A199" s="2"/>
      <c r="B199" s="2" t="s">
        <v>39</v>
      </c>
      <c r="D199" s="48">
        <v>15831</v>
      </c>
      <c r="E199" s="48">
        <v>21311</v>
      </c>
      <c r="F199" s="48">
        <v>22500</v>
      </c>
      <c r="G199" s="6"/>
      <c r="H199" s="2"/>
    </row>
    <row r="200" spans="2:8" ht="12.75">
      <c r="B200" s="2" t="s">
        <v>64</v>
      </c>
      <c r="D200" s="48">
        <v>4951</v>
      </c>
      <c r="E200" s="48">
        <v>5099</v>
      </c>
      <c r="F200" s="48">
        <v>6149</v>
      </c>
      <c r="G200" s="6"/>
      <c r="H200" s="2"/>
    </row>
    <row r="201" spans="1:8" ht="12.75">
      <c r="A201" s="2"/>
      <c r="B201" s="2" t="s">
        <v>40</v>
      </c>
      <c r="D201" s="48">
        <v>9726</v>
      </c>
      <c r="E201" s="48">
        <v>8980</v>
      </c>
      <c r="F201" s="48">
        <v>9350</v>
      </c>
      <c r="G201" s="6"/>
      <c r="H201" s="2"/>
    </row>
    <row r="202" spans="1:8" ht="12.75">
      <c r="A202" s="2"/>
      <c r="B202" s="2" t="s">
        <v>107</v>
      </c>
      <c r="D202" s="48"/>
      <c r="E202" s="48">
        <v>8000</v>
      </c>
      <c r="F202" s="48"/>
      <c r="G202" s="6"/>
      <c r="H202" s="2"/>
    </row>
    <row r="203" spans="1:8" ht="12.75">
      <c r="A203" s="2"/>
      <c r="B203" s="2" t="s">
        <v>41</v>
      </c>
      <c r="D203" s="48">
        <v>10518</v>
      </c>
      <c r="E203" s="48">
        <v>29643</v>
      </c>
      <c r="F203" s="48">
        <v>15000</v>
      </c>
      <c r="G203" s="6"/>
      <c r="H203" s="2"/>
    </row>
    <row r="204" spans="1:8" ht="12.75">
      <c r="A204" s="2"/>
      <c r="C204" s="12" t="s">
        <v>126</v>
      </c>
      <c r="D204" s="46">
        <f>SUM(D197:D203)</f>
        <v>42046</v>
      </c>
      <c r="E204" s="46">
        <f>SUM(E197:E203)</f>
        <v>76286</v>
      </c>
      <c r="F204" s="46">
        <f>SUM(F197:F203)</f>
        <v>56274</v>
      </c>
      <c r="G204" s="4"/>
      <c r="H204" s="2"/>
    </row>
    <row r="205" spans="1:8" ht="12.75">
      <c r="A205" s="2"/>
      <c r="C205" s="12"/>
      <c r="D205" s="49"/>
      <c r="E205" s="49"/>
      <c r="F205" s="49"/>
      <c r="G205" s="4"/>
      <c r="H205" s="2"/>
    </row>
    <row r="206" spans="1:8" ht="12.75">
      <c r="A206" s="2"/>
      <c r="B206" s="1" t="s">
        <v>42</v>
      </c>
      <c r="D206" s="47"/>
      <c r="E206" s="47"/>
      <c r="F206" s="47"/>
      <c r="G206" s="3"/>
      <c r="H206" s="2"/>
    </row>
    <row r="207" spans="2:8" ht="12.75">
      <c r="B207" s="2" t="s">
        <v>25</v>
      </c>
      <c r="C207" s="12"/>
      <c r="D207" s="49">
        <v>3093</v>
      </c>
      <c r="E207" s="49">
        <v>3500</v>
      </c>
      <c r="F207" s="49">
        <v>3200</v>
      </c>
      <c r="G207" s="4"/>
      <c r="H207" s="2"/>
    </row>
    <row r="208" spans="1:8" ht="12.75">
      <c r="A208" s="2"/>
      <c r="B208" s="2" t="s">
        <v>160</v>
      </c>
      <c r="C208" s="12"/>
      <c r="D208" s="49">
        <v>604</v>
      </c>
      <c r="E208" s="49"/>
      <c r="F208" s="49"/>
      <c r="G208" s="4"/>
      <c r="H208" s="2"/>
    </row>
    <row r="209" spans="1:8" ht="12.75">
      <c r="A209" s="2"/>
      <c r="C209" s="12" t="s">
        <v>70</v>
      </c>
      <c r="D209" s="46">
        <f>SUM(D207:D208)</f>
        <v>3697</v>
      </c>
      <c r="E209" s="46">
        <f>SUM(E207:E208)</f>
        <v>3500</v>
      </c>
      <c r="F209" s="46">
        <f>SUM(F207:F208)</f>
        <v>3200</v>
      </c>
      <c r="G209" s="4"/>
      <c r="H209" s="2"/>
    </row>
    <row r="210" spans="1:8" ht="13.5" thickBot="1">
      <c r="A210" s="2"/>
      <c r="D210" s="49"/>
      <c r="E210" s="49"/>
      <c r="F210" s="49"/>
      <c r="G210" s="4"/>
      <c r="H210" s="2"/>
    </row>
    <row r="211" spans="2:8" ht="13.5" thickBot="1">
      <c r="B211" s="1"/>
      <c r="C211" s="13" t="s">
        <v>75</v>
      </c>
      <c r="D211" s="59">
        <f>SUM(D160,D175,D193,D204,D209)</f>
        <v>383847</v>
      </c>
      <c r="E211" s="59">
        <f>SUM(E160,E175,E193,E204,E209)</f>
        <v>408231</v>
      </c>
      <c r="F211" s="60">
        <f>SUM(F160,F175,F193,F204,F209)</f>
        <v>499258</v>
      </c>
      <c r="G211" s="44"/>
      <c r="H211" s="2"/>
    </row>
    <row r="212" spans="1:8" ht="12.75">
      <c r="A212" s="2"/>
      <c r="B212" s="1"/>
      <c r="C212" s="13"/>
      <c r="D212" s="61"/>
      <c r="E212" s="61"/>
      <c r="F212" s="61"/>
      <c r="G212" s="34"/>
      <c r="H212" s="2"/>
    </row>
    <row r="213" spans="1:8" ht="12.75">
      <c r="A213" s="2"/>
      <c r="B213" s="1"/>
      <c r="C213" s="13"/>
      <c r="D213" s="61"/>
      <c r="E213" s="61"/>
      <c r="F213" s="61"/>
      <c r="G213" s="34"/>
      <c r="H213" s="2"/>
    </row>
    <row r="214" spans="1:8" ht="12.75">
      <c r="A214" s="2"/>
      <c r="B214" s="1"/>
      <c r="C214" s="13"/>
      <c r="D214" s="61"/>
      <c r="E214" s="61"/>
      <c r="F214" s="61"/>
      <c r="G214" s="34"/>
      <c r="H214" s="2"/>
    </row>
    <row r="215" spans="2:8" ht="12.75">
      <c r="B215" s="1"/>
      <c r="C215" s="13"/>
      <c r="D215" s="61"/>
      <c r="E215" s="61"/>
      <c r="F215" s="61"/>
      <c r="G215" s="34"/>
      <c r="H215" s="2"/>
    </row>
    <row r="216" spans="1:8" ht="12.75">
      <c r="A216" s="2"/>
      <c r="B216" s="1" t="s">
        <v>128</v>
      </c>
      <c r="C216" s="13"/>
      <c r="D216" s="45"/>
      <c r="E216" s="45"/>
      <c r="F216" s="45"/>
      <c r="H216" s="2"/>
    </row>
    <row r="217" spans="1:8" ht="12.75">
      <c r="A217" s="2"/>
      <c r="B217" s="1"/>
      <c r="C217" s="13"/>
      <c r="D217" s="45"/>
      <c r="E217" s="45"/>
      <c r="F217" s="45"/>
      <c r="H217" s="2"/>
    </row>
    <row r="218" spans="1:8" ht="12.75">
      <c r="A218" s="2"/>
      <c r="B218" s="1" t="s">
        <v>57</v>
      </c>
      <c r="D218" s="45"/>
      <c r="E218" s="45"/>
      <c r="F218" s="45"/>
      <c r="H218" s="2"/>
    </row>
    <row r="219" spans="1:8" ht="12.75">
      <c r="A219" s="2"/>
      <c r="B219" s="2" t="s">
        <v>104</v>
      </c>
      <c r="D219" s="45">
        <v>18629</v>
      </c>
      <c r="E219" s="45">
        <v>18998</v>
      </c>
      <c r="F219" s="45">
        <v>19268</v>
      </c>
      <c r="H219" s="2"/>
    </row>
    <row r="220" spans="1:8" ht="12.75">
      <c r="A220" s="2"/>
      <c r="B220" s="2" t="s">
        <v>21</v>
      </c>
      <c r="D220" s="45">
        <v>3754</v>
      </c>
      <c r="E220" s="45">
        <v>3870</v>
      </c>
      <c r="F220" s="45">
        <v>4027</v>
      </c>
      <c r="H220" s="2"/>
    </row>
    <row r="221" spans="1:8" ht="12.75">
      <c r="A221" s="2"/>
      <c r="B221" s="2" t="s">
        <v>22</v>
      </c>
      <c r="D221" s="45">
        <v>270</v>
      </c>
      <c r="E221" s="45">
        <v>275</v>
      </c>
      <c r="F221" s="45">
        <v>280</v>
      </c>
      <c r="H221" s="2"/>
    </row>
    <row r="222" spans="1:8" ht="12.75">
      <c r="A222" s="2"/>
      <c r="B222" s="2" t="s">
        <v>100</v>
      </c>
      <c r="D222" s="45">
        <v>4970</v>
      </c>
      <c r="E222" s="45">
        <v>5137</v>
      </c>
      <c r="F222" s="45">
        <v>5566</v>
      </c>
      <c r="H222" s="2"/>
    </row>
    <row r="223" spans="2:8" ht="12.75">
      <c r="B223" s="2" t="s">
        <v>93</v>
      </c>
      <c r="D223" s="45">
        <v>7390</v>
      </c>
      <c r="E223" s="45">
        <v>8707</v>
      </c>
      <c r="F223" s="45">
        <v>8500</v>
      </c>
      <c r="H223" s="2"/>
    </row>
    <row r="224" spans="1:8" ht="12.75">
      <c r="A224" s="2"/>
      <c r="B224" s="2" t="s">
        <v>90</v>
      </c>
      <c r="D224" s="45">
        <v>16233</v>
      </c>
      <c r="E224" s="45">
        <v>11659</v>
      </c>
      <c r="F224" s="45">
        <v>12000</v>
      </c>
      <c r="H224" s="2"/>
    </row>
    <row r="225" spans="1:8" ht="12.75">
      <c r="A225" s="2"/>
      <c r="B225" s="2" t="s">
        <v>43</v>
      </c>
      <c r="D225" s="45">
        <v>728</v>
      </c>
      <c r="E225" s="45">
        <v>700</v>
      </c>
      <c r="F225" s="45">
        <v>700</v>
      </c>
      <c r="H225" s="2"/>
    </row>
    <row r="226" spans="1:8" ht="12.75">
      <c r="A226" s="2"/>
      <c r="B226" s="2" t="s">
        <v>25</v>
      </c>
      <c r="D226" s="45">
        <v>1754</v>
      </c>
      <c r="E226" s="45">
        <v>800</v>
      </c>
      <c r="F226" s="45">
        <v>1200</v>
      </c>
      <c r="H226" s="2"/>
    </row>
    <row r="227" spans="2:8" ht="12.75">
      <c r="B227" s="2" t="s">
        <v>44</v>
      </c>
      <c r="D227" s="45">
        <v>2732</v>
      </c>
      <c r="E227" s="45">
        <v>8600</v>
      </c>
      <c r="F227" s="45">
        <v>3000</v>
      </c>
      <c r="H227" s="2"/>
    </row>
    <row r="228" spans="1:8" ht="12.75">
      <c r="A228" s="2"/>
      <c r="B228" s="2" t="s">
        <v>65</v>
      </c>
      <c r="C228" s="12"/>
      <c r="D228" s="45">
        <v>2400</v>
      </c>
      <c r="E228" s="45">
        <v>6052</v>
      </c>
      <c r="F228" s="45">
        <v>5500</v>
      </c>
      <c r="H228" s="12"/>
    </row>
    <row r="229" spans="1:8" ht="15">
      <c r="A229" s="2"/>
      <c r="C229" s="12" t="s">
        <v>131</v>
      </c>
      <c r="D229" s="67">
        <f>SUM(D219:D228)</f>
        <v>58860</v>
      </c>
      <c r="E229" s="68">
        <f>SUM(E219:E228)</f>
        <v>64798</v>
      </c>
      <c r="F229" s="68">
        <f>SUM(F219:F228)</f>
        <v>60041</v>
      </c>
      <c r="H229" s="12"/>
    </row>
    <row r="230" spans="1:8" ht="12.75">
      <c r="A230" s="2"/>
      <c r="C230" s="12"/>
      <c r="D230" s="45"/>
      <c r="E230" s="45"/>
      <c r="F230" s="45"/>
      <c r="H230" s="12"/>
    </row>
    <row r="231" spans="1:8" ht="12.75">
      <c r="A231" s="2"/>
      <c r="B231" s="1" t="s">
        <v>129</v>
      </c>
      <c r="C231" s="12"/>
      <c r="D231" s="45"/>
      <c r="E231" s="45"/>
      <c r="F231" s="45"/>
      <c r="H231" s="12"/>
    </row>
    <row r="232" spans="1:8" ht="12.75">
      <c r="A232" s="2"/>
      <c r="B232" s="2" t="s">
        <v>45</v>
      </c>
      <c r="C232" s="12"/>
      <c r="D232" s="48">
        <v>2984</v>
      </c>
      <c r="E232" s="48">
        <v>0</v>
      </c>
      <c r="F232" s="48">
        <v>0</v>
      </c>
      <c r="G232" s="6"/>
      <c r="H232" s="2"/>
    </row>
    <row r="233" spans="2:8" ht="12.75">
      <c r="B233" s="2" t="s">
        <v>46</v>
      </c>
      <c r="C233" s="12"/>
      <c r="D233" s="48">
        <v>1340</v>
      </c>
      <c r="E233" s="48">
        <v>1243</v>
      </c>
      <c r="F233" s="48">
        <v>1350</v>
      </c>
      <c r="G233" s="6"/>
      <c r="H233" s="2"/>
    </row>
    <row r="234" spans="1:8" ht="12.75">
      <c r="A234" s="2"/>
      <c r="B234" s="2" t="s">
        <v>47</v>
      </c>
      <c r="D234" s="62">
        <v>10400</v>
      </c>
      <c r="E234" s="62">
        <v>10500</v>
      </c>
      <c r="F234" s="62">
        <v>13500</v>
      </c>
      <c r="G234" s="11"/>
      <c r="H234" s="2"/>
    </row>
    <row r="235" spans="1:8" ht="12.75">
      <c r="A235" s="2"/>
      <c r="B235" s="2" t="s">
        <v>85</v>
      </c>
      <c r="D235" s="48">
        <v>2562</v>
      </c>
      <c r="E235" s="48">
        <v>2018</v>
      </c>
      <c r="F235" s="48">
        <v>2600</v>
      </c>
      <c r="G235" s="6"/>
      <c r="H235" s="2"/>
    </row>
    <row r="236" spans="1:8" ht="13.5" thickBot="1">
      <c r="A236" s="2"/>
      <c r="B236" s="2" t="s">
        <v>86</v>
      </c>
      <c r="C236" s="12"/>
      <c r="D236" s="48">
        <v>7290</v>
      </c>
      <c r="E236" s="48">
        <v>5894</v>
      </c>
      <c r="F236" s="48">
        <v>7500</v>
      </c>
      <c r="G236" s="6"/>
      <c r="H236" s="2"/>
    </row>
    <row r="237" spans="1:8" ht="14.25" thickBot="1" thickTop="1">
      <c r="A237" s="2"/>
      <c r="C237" s="12" t="s">
        <v>130</v>
      </c>
      <c r="D237" s="63">
        <f>SUM(D229:D236)</f>
        <v>83436</v>
      </c>
      <c r="E237" s="63">
        <f>SUM(E229:E236)</f>
        <v>84453</v>
      </c>
      <c r="F237" s="63">
        <f>SUM(F229:F236)</f>
        <v>84991</v>
      </c>
      <c r="G237" s="4"/>
      <c r="H237" s="2"/>
    </row>
    <row r="238" spans="1:8" ht="13.5" thickTop="1">
      <c r="A238" s="2"/>
      <c r="D238" s="49"/>
      <c r="E238" s="49"/>
      <c r="F238" s="49"/>
      <c r="G238" s="4"/>
      <c r="H238" s="2"/>
    </row>
    <row r="239" spans="1:8" ht="12.75">
      <c r="A239" s="2"/>
      <c r="B239" s="1" t="s">
        <v>76</v>
      </c>
      <c r="D239" s="47"/>
      <c r="E239" s="47"/>
      <c r="F239" s="47"/>
      <c r="G239" s="3"/>
      <c r="H239" s="2"/>
    </row>
    <row r="240" spans="2:8" ht="12.75">
      <c r="B240" s="2" t="s">
        <v>102</v>
      </c>
      <c r="D240" s="45">
        <v>65000</v>
      </c>
      <c r="E240" s="45">
        <v>75000</v>
      </c>
      <c r="F240" s="45">
        <v>75000</v>
      </c>
      <c r="H240" s="2"/>
    </row>
    <row r="241" spans="1:8" ht="12.75">
      <c r="A241" s="2"/>
      <c r="B241" s="2" t="s">
        <v>103</v>
      </c>
      <c r="D241" s="45">
        <v>18246</v>
      </c>
      <c r="E241" s="48">
        <v>19032</v>
      </c>
      <c r="F241" s="48">
        <v>19268</v>
      </c>
      <c r="G241" s="6"/>
      <c r="H241" s="2"/>
    </row>
    <row r="242" spans="1:8" ht="12.75">
      <c r="A242" s="2"/>
      <c r="B242" s="2" t="s">
        <v>21</v>
      </c>
      <c r="D242" s="48">
        <v>16774</v>
      </c>
      <c r="E242" s="48">
        <v>19154</v>
      </c>
      <c r="F242" s="48">
        <v>19702</v>
      </c>
      <c r="G242" s="6"/>
      <c r="H242" s="2"/>
    </row>
    <row r="243" spans="1:8" ht="12.75">
      <c r="A243" s="2"/>
      <c r="B243" s="2" t="s">
        <v>22</v>
      </c>
      <c r="D243" s="48">
        <v>1207</v>
      </c>
      <c r="E243" s="48">
        <v>1364</v>
      </c>
      <c r="F243" s="48">
        <v>1367</v>
      </c>
      <c r="G243" s="6"/>
      <c r="H243" s="2"/>
    </row>
    <row r="244" spans="2:8" ht="12.75">
      <c r="B244" s="2" t="s">
        <v>100</v>
      </c>
      <c r="D244" s="48">
        <v>16019</v>
      </c>
      <c r="E244" s="48">
        <v>15632</v>
      </c>
      <c r="F244" s="48">
        <v>16697</v>
      </c>
      <c r="G244" s="6"/>
      <c r="H244" s="2"/>
    </row>
    <row r="245" spans="1:8" ht="12.75">
      <c r="A245" s="2"/>
      <c r="B245" s="2" t="s">
        <v>93</v>
      </c>
      <c r="D245" s="48">
        <v>4885</v>
      </c>
      <c r="E245" s="48">
        <v>3636</v>
      </c>
      <c r="F245" s="48">
        <v>3500</v>
      </c>
      <c r="G245" s="6"/>
      <c r="H245" s="2"/>
    </row>
    <row r="246" spans="1:8" ht="12.75">
      <c r="A246" s="2"/>
      <c r="B246" s="2" t="s">
        <v>153</v>
      </c>
      <c r="D246" s="48">
        <v>3191</v>
      </c>
      <c r="E246" s="48">
        <v>1500</v>
      </c>
      <c r="F246" s="48"/>
      <c r="G246" s="6"/>
      <c r="H246" s="2"/>
    </row>
    <row r="247" spans="1:19" ht="15">
      <c r="A247" s="2"/>
      <c r="B247" s="2" t="s">
        <v>25</v>
      </c>
      <c r="D247" s="48">
        <v>2080</v>
      </c>
      <c r="E247" s="48">
        <v>3133</v>
      </c>
      <c r="F247" s="48">
        <v>2500</v>
      </c>
      <c r="G247" s="6"/>
      <c r="H247" s="2"/>
      <c r="S247" s="18"/>
    </row>
    <row r="248" spans="1:8" ht="12.75">
      <c r="A248" s="2"/>
      <c r="B248" s="2" t="s">
        <v>27</v>
      </c>
      <c r="D248" s="48">
        <v>852</v>
      </c>
      <c r="E248" s="48">
        <v>690</v>
      </c>
      <c r="F248" s="48">
        <v>700</v>
      </c>
      <c r="G248" s="6"/>
      <c r="H248" s="2"/>
    </row>
    <row r="249" spans="3:8" ht="12.75">
      <c r="C249" s="12" t="s">
        <v>71</v>
      </c>
      <c r="D249" s="46">
        <f>SUM(D240:D248)</f>
        <v>128254</v>
      </c>
      <c r="E249" s="46">
        <f>SUM(E240:E248)</f>
        <v>139141</v>
      </c>
      <c r="F249" s="46">
        <f>SUM(F240:F248)</f>
        <v>138734</v>
      </c>
      <c r="G249" s="4"/>
      <c r="H249" s="2"/>
    </row>
    <row r="250" spans="1:8" ht="12.75">
      <c r="A250" s="2"/>
      <c r="C250" s="12"/>
      <c r="D250" s="49"/>
      <c r="E250" s="49"/>
      <c r="F250" s="49"/>
      <c r="G250" s="4"/>
      <c r="H250" s="2"/>
    </row>
    <row r="251" spans="1:8" ht="12.75">
      <c r="A251" s="2"/>
      <c r="C251" s="12"/>
      <c r="D251" s="49"/>
      <c r="E251" s="49"/>
      <c r="F251" s="49"/>
      <c r="G251" s="4"/>
      <c r="H251" s="2"/>
    </row>
    <row r="252" spans="1:8" ht="12.75">
      <c r="A252" s="2"/>
      <c r="D252" s="49"/>
      <c r="E252" s="49"/>
      <c r="F252" s="49"/>
      <c r="G252" s="4"/>
      <c r="H252" s="2"/>
    </row>
    <row r="253" spans="2:8" ht="12.75">
      <c r="B253" s="1" t="s">
        <v>48</v>
      </c>
      <c r="D253" s="49"/>
      <c r="E253" s="49"/>
      <c r="F253" s="49"/>
      <c r="G253" s="4"/>
      <c r="H253" s="2"/>
    </row>
    <row r="254" spans="1:8" ht="12.75">
      <c r="A254" s="2"/>
      <c r="B254" s="2" t="s">
        <v>34</v>
      </c>
      <c r="D254" s="48">
        <v>40749</v>
      </c>
      <c r="E254" s="48">
        <v>42188</v>
      </c>
      <c r="F254" s="48">
        <v>45153</v>
      </c>
      <c r="G254" s="6"/>
      <c r="H254" s="2"/>
    </row>
    <row r="255" spans="1:8" ht="12.75">
      <c r="A255" s="2"/>
      <c r="B255" s="2" t="s">
        <v>21</v>
      </c>
      <c r="D255" s="48">
        <v>8211</v>
      </c>
      <c r="E255" s="48">
        <v>8593</v>
      </c>
      <c r="F255" s="48">
        <v>9437</v>
      </c>
      <c r="G255" s="6"/>
      <c r="H255" s="2"/>
    </row>
    <row r="256" spans="1:8" ht="12.75">
      <c r="A256" s="2"/>
      <c r="B256" s="2" t="s">
        <v>22</v>
      </c>
      <c r="D256" s="48">
        <v>591</v>
      </c>
      <c r="E256" s="48">
        <v>612</v>
      </c>
      <c r="F256" s="48">
        <v>655</v>
      </c>
      <c r="G256" s="6"/>
      <c r="H256" s="2"/>
    </row>
    <row r="257" spans="1:8" ht="12.75">
      <c r="A257" s="2"/>
      <c r="B257" s="2" t="s">
        <v>100</v>
      </c>
      <c r="D257" s="48">
        <v>9840</v>
      </c>
      <c r="E257" s="48">
        <v>10275</v>
      </c>
      <c r="F257" s="48">
        <v>11131</v>
      </c>
      <c r="G257" s="6"/>
      <c r="H257" s="2"/>
    </row>
    <row r="258" spans="2:8" ht="12.75">
      <c r="B258" s="2" t="s">
        <v>93</v>
      </c>
      <c r="D258" s="48"/>
      <c r="E258" s="48">
        <v>525</v>
      </c>
      <c r="F258" s="48">
        <v>600</v>
      </c>
      <c r="G258" s="6"/>
      <c r="H258" s="2"/>
    </row>
    <row r="259" spans="1:8" ht="12.75">
      <c r="A259" s="2"/>
      <c r="B259" s="2" t="s">
        <v>25</v>
      </c>
      <c r="C259" s="4"/>
      <c r="D259" s="48">
        <v>681</v>
      </c>
      <c r="E259" s="48">
        <v>630</v>
      </c>
      <c r="F259" s="48">
        <v>650</v>
      </c>
      <c r="G259" s="6"/>
      <c r="H259" s="2"/>
    </row>
    <row r="260" spans="1:8" ht="12.75">
      <c r="A260" s="2"/>
      <c r="B260" s="2" t="s">
        <v>187</v>
      </c>
      <c r="C260" s="4"/>
      <c r="D260" s="48">
        <v>673</v>
      </c>
      <c r="E260" s="48">
        <v>500</v>
      </c>
      <c r="F260" s="48">
        <v>700</v>
      </c>
      <c r="G260" s="6"/>
      <c r="H260" s="2"/>
    </row>
    <row r="261" spans="1:8" ht="12.75">
      <c r="A261" s="2"/>
      <c r="B261" s="2" t="s">
        <v>132</v>
      </c>
      <c r="D261" s="48">
        <v>3354</v>
      </c>
      <c r="E261" s="48">
        <v>3200</v>
      </c>
      <c r="F261" s="48">
        <v>3400</v>
      </c>
      <c r="G261" s="6"/>
      <c r="H261" s="2"/>
    </row>
    <row r="262" spans="1:8" ht="12.75">
      <c r="A262" s="2"/>
      <c r="B262" s="2" t="s">
        <v>193</v>
      </c>
      <c r="D262" s="48"/>
      <c r="E262" s="48">
        <v>225</v>
      </c>
      <c r="F262" s="48">
        <v>225</v>
      </c>
      <c r="G262" s="6"/>
      <c r="H262" s="2"/>
    </row>
    <row r="263" spans="1:8" ht="13.5" thickBot="1">
      <c r="A263" s="2"/>
      <c r="B263" s="2" t="s">
        <v>133</v>
      </c>
      <c r="C263" s="4"/>
      <c r="D263" s="48">
        <v>2842</v>
      </c>
      <c r="E263" s="48">
        <v>3200</v>
      </c>
      <c r="F263" s="48">
        <v>3200</v>
      </c>
      <c r="G263" s="6"/>
      <c r="H263" s="2"/>
    </row>
    <row r="264" spans="3:8" ht="14.25" thickBot="1" thickTop="1">
      <c r="C264" s="12" t="s">
        <v>72</v>
      </c>
      <c r="D264" s="64">
        <f>SUM(D254:D263)</f>
        <v>66941</v>
      </c>
      <c r="E264" s="65">
        <f>SUM(E254:E263)</f>
        <v>69948</v>
      </c>
      <c r="F264" s="63">
        <f>SUM(F254:F263)</f>
        <v>75151</v>
      </c>
      <c r="G264" s="4"/>
      <c r="H264" s="2"/>
    </row>
    <row r="265" spans="1:8" ht="13.5" thickTop="1">
      <c r="A265" s="2"/>
      <c r="D265" s="49"/>
      <c r="E265" s="49"/>
      <c r="F265" s="49"/>
      <c r="G265" s="4"/>
      <c r="H265" s="2"/>
    </row>
    <row r="266" spans="1:8" ht="12.75">
      <c r="A266" s="2"/>
      <c r="D266" s="47"/>
      <c r="E266" s="47"/>
      <c r="F266" s="47"/>
      <c r="G266" s="3"/>
      <c r="H266" s="2"/>
    </row>
    <row r="267" spans="1:8" ht="13.5" thickBot="1">
      <c r="A267" s="2"/>
      <c r="D267" s="47"/>
      <c r="E267" s="47"/>
      <c r="F267" s="47"/>
      <c r="G267" s="3"/>
      <c r="H267" s="2"/>
    </row>
    <row r="268" spans="1:8" ht="13.5" thickBot="1">
      <c r="A268" s="2"/>
      <c r="B268" s="1"/>
      <c r="C268" s="13" t="s">
        <v>73</v>
      </c>
      <c r="D268" s="59">
        <f>SUM(D237,D249,D264)</f>
        <v>278631</v>
      </c>
      <c r="E268" s="59">
        <f>SUM(E237,E249,E264)</f>
        <v>293542</v>
      </c>
      <c r="F268" s="59">
        <f>SUM(F237,F249,F264)</f>
        <v>298876</v>
      </c>
      <c r="G268" s="35"/>
      <c r="H268" s="2"/>
    </row>
    <row r="269" spans="2:8" ht="12.75">
      <c r="B269" s="1"/>
      <c r="C269" s="13"/>
      <c r="D269" s="61"/>
      <c r="E269" s="61"/>
      <c r="F269" s="61"/>
      <c r="G269" s="35"/>
      <c r="H269" s="2"/>
    </row>
    <row r="270" spans="1:8" ht="12.75">
      <c r="A270" s="2"/>
      <c r="B270" s="1"/>
      <c r="C270" s="13"/>
      <c r="D270" s="61"/>
      <c r="E270" s="61"/>
      <c r="F270" s="61"/>
      <c r="G270" s="35"/>
      <c r="H270" s="2"/>
    </row>
    <row r="271" spans="1:8" ht="12.75">
      <c r="A271" s="2"/>
      <c r="B271" s="1" t="s">
        <v>66</v>
      </c>
      <c r="C271" s="36"/>
      <c r="D271" s="61"/>
      <c r="E271" s="61"/>
      <c r="F271" s="61"/>
      <c r="G271" s="35"/>
      <c r="H271" s="2"/>
    </row>
    <row r="272" spans="2:8" ht="12.75">
      <c r="B272" s="2" t="s">
        <v>135</v>
      </c>
      <c r="C272" s="37"/>
      <c r="D272" s="48"/>
      <c r="E272" s="45"/>
      <c r="F272" s="45">
        <v>500</v>
      </c>
      <c r="H272" s="2"/>
    </row>
    <row r="273" spans="2:8" ht="12.75">
      <c r="B273" s="2" t="s">
        <v>184</v>
      </c>
      <c r="C273" s="37"/>
      <c r="D273" s="48">
        <v>3347</v>
      </c>
      <c r="E273" s="45">
        <v>3500</v>
      </c>
      <c r="F273" s="45"/>
      <c r="H273" s="2"/>
    </row>
    <row r="274" spans="2:8" ht="12.75">
      <c r="B274" s="1" t="s">
        <v>194</v>
      </c>
      <c r="C274" s="37"/>
      <c r="D274" s="48"/>
      <c r="E274" s="45">
        <v>28466</v>
      </c>
      <c r="F274" s="45"/>
      <c r="H274" s="2"/>
    </row>
    <row r="275" spans="1:8" ht="13.5" thickBot="1">
      <c r="A275" s="2"/>
      <c r="B275" s="2" t="s">
        <v>142</v>
      </c>
      <c r="C275" s="7"/>
      <c r="D275" s="45"/>
      <c r="E275" s="45">
        <v>1700</v>
      </c>
      <c r="F275" s="45">
        <v>1700</v>
      </c>
      <c r="H275" s="2"/>
    </row>
    <row r="276" spans="1:8" ht="14.25" thickBot="1" thickTop="1">
      <c r="A276" s="2"/>
      <c r="C276" s="12" t="s">
        <v>74</v>
      </c>
      <c r="D276" s="63">
        <f>SUM(D272:D275)</f>
        <v>3347</v>
      </c>
      <c r="E276" s="63">
        <f>SUM(E272:E275)</f>
        <v>33666</v>
      </c>
      <c r="F276" s="63">
        <f>SUM(F272:F275)</f>
        <v>2200</v>
      </c>
      <c r="G276" s="4"/>
      <c r="H276" s="2"/>
    </row>
    <row r="277" spans="1:8" ht="13.5" thickTop="1">
      <c r="A277" s="2"/>
      <c r="D277" s="45"/>
      <c r="E277" s="45"/>
      <c r="F277" s="45"/>
      <c r="H277" s="2"/>
    </row>
    <row r="278" spans="2:8" ht="12.75">
      <c r="B278" s="1"/>
      <c r="D278" s="47"/>
      <c r="E278" s="47"/>
      <c r="F278" s="47"/>
      <c r="G278" s="3"/>
      <c r="H278" s="2"/>
    </row>
    <row r="279" spans="1:8" ht="12.75">
      <c r="A279" s="2"/>
      <c r="C279" s="12"/>
      <c r="D279" s="48"/>
      <c r="E279" s="48"/>
      <c r="F279" s="48"/>
      <c r="G279" s="6"/>
      <c r="H279" s="2"/>
    </row>
    <row r="280" spans="1:8" ht="12.75">
      <c r="A280" s="2"/>
      <c r="C280" s="12"/>
      <c r="D280" s="48"/>
      <c r="E280" s="48"/>
      <c r="F280" s="48"/>
      <c r="G280" s="6"/>
      <c r="H280" s="2"/>
    </row>
    <row r="281" spans="1:8" ht="12.75">
      <c r="A281" s="2"/>
      <c r="C281" s="12"/>
      <c r="D281" s="48"/>
      <c r="E281" s="48"/>
      <c r="F281" s="48"/>
      <c r="G281" s="6"/>
      <c r="H281" s="2"/>
    </row>
    <row r="282" spans="1:8" ht="12.75">
      <c r="A282" s="2"/>
      <c r="B282" s="2" t="s">
        <v>231</v>
      </c>
      <c r="C282" s="12"/>
      <c r="D282" s="48"/>
      <c r="E282" s="48"/>
      <c r="F282" s="48">
        <v>40014</v>
      </c>
      <c r="G282" s="6"/>
      <c r="H282" s="2"/>
    </row>
    <row r="283" spans="1:8" ht="12.75">
      <c r="A283" s="2"/>
      <c r="B283" s="2" t="s">
        <v>149</v>
      </c>
      <c r="C283" s="12"/>
      <c r="D283" s="48"/>
      <c r="E283" s="48">
        <v>10000</v>
      </c>
      <c r="F283" s="48"/>
      <c r="G283" s="6"/>
      <c r="H283" s="2"/>
    </row>
    <row r="284" spans="2:8" ht="12.75">
      <c r="B284" s="2" t="s">
        <v>150</v>
      </c>
      <c r="D284" s="48"/>
      <c r="E284" s="48">
        <v>10000</v>
      </c>
      <c r="F284" s="48">
        <v>0</v>
      </c>
      <c r="G284" s="6"/>
      <c r="H284" s="2"/>
    </row>
    <row r="285" spans="1:8" ht="12.75">
      <c r="A285" s="2"/>
      <c r="C285" s="12"/>
      <c r="D285" s="46"/>
      <c r="E285" s="46">
        <f>SUM(E283,E284)</f>
        <v>20000</v>
      </c>
      <c r="F285" s="46">
        <f>SUM(F282:F284)</f>
        <v>40014</v>
      </c>
      <c r="G285" s="4"/>
      <c r="H285" s="2"/>
    </row>
    <row r="286" spans="1:8" ht="12.75">
      <c r="A286" s="2"/>
      <c r="D286" s="49"/>
      <c r="E286" s="49"/>
      <c r="F286" s="49"/>
      <c r="G286" s="4"/>
      <c r="H286" s="2"/>
    </row>
    <row r="287" spans="1:8" ht="12.75">
      <c r="A287" s="2"/>
      <c r="B287" s="38"/>
      <c r="C287" s="38"/>
      <c r="D287" s="50"/>
      <c r="E287" s="50"/>
      <c r="F287" s="50"/>
      <c r="G287" s="38"/>
      <c r="H287" s="2"/>
    </row>
    <row r="288" spans="2:8" ht="12.75">
      <c r="B288" s="39" t="s">
        <v>19</v>
      </c>
      <c r="C288" s="39"/>
      <c r="D288" s="51">
        <f>SUM(D135)</f>
        <v>1048419</v>
      </c>
      <c r="E288" s="52">
        <f>SUM(E135)</f>
        <v>1050319</v>
      </c>
      <c r="F288" s="52">
        <f>SUM(F135)</f>
        <v>1010896</v>
      </c>
      <c r="G288" s="33"/>
      <c r="H288" s="2"/>
    </row>
    <row r="289" spans="1:8" ht="12.75">
      <c r="A289" s="2"/>
      <c r="B289" s="32" t="s">
        <v>92</v>
      </c>
      <c r="C289" s="32"/>
      <c r="D289" s="46">
        <f>SUM(D211)</f>
        <v>383847</v>
      </c>
      <c r="E289" s="53">
        <f>SUM(E211)</f>
        <v>408231</v>
      </c>
      <c r="F289" s="54">
        <f>SUM(F211)</f>
        <v>499258</v>
      </c>
      <c r="G289" s="41"/>
      <c r="H289" s="2"/>
    </row>
    <row r="290" spans="1:8" ht="12.75">
      <c r="A290" s="2"/>
      <c r="B290" s="32" t="s">
        <v>110</v>
      </c>
      <c r="C290" s="32"/>
      <c r="D290" s="46">
        <f>SUM(D268)</f>
        <v>278631</v>
      </c>
      <c r="E290" s="53">
        <f>SUM(E268)</f>
        <v>293542</v>
      </c>
      <c r="F290" s="54">
        <f>SUM(F268)</f>
        <v>298876</v>
      </c>
      <c r="G290" s="41"/>
      <c r="H290" s="2"/>
    </row>
    <row r="291" spans="1:8" ht="12.75">
      <c r="A291" s="2"/>
      <c r="B291" s="32" t="s">
        <v>163</v>
      </c>
      <c r="C291" s="32"/>
      <c r="D291" s="46">
        <f>SUM(D276)</f>
        <v>3347</v>
      </c>
      <c r="E291" s="53">
        <f>SUM(E276)</f>
        <v>33666</v>
      </c>
      <c r="F291" s="53">
        <f>SUM(F276)</f>
        <v>2200</v>
      </c>
      <c r="G291" s="4"/>
      <c r="H291" s="2"/>
    </row>
    <row r="292" spans="1:8" ht="12.75">
      <c r="A292" s="2"/>
      <c r="B292" s="32" t="s">
        <v>236</v>
      </c>
      <c r="C292" s="32"/>
      <c r="D292" s="46">
        <f>SUM(D285)</f>
        <v>0</v>
      </c>
      <c r="E292" s="53">
        <f>SUM(E285)</f>
        <v>20000</v>
      </c>
      <c r="F292" s="53">
        <f>SUM(F285)</f>
        <v>40014</v>
      </c>
      <c r="G292" s="4"/>
      <c r="H292" s="2"/>
    </row>
    <row r="293" spans="2:8" ht="12.75">
      <c r="B293" s="32" t="s">
        <v>83</v>
      </c>
      <c r="C293" s="32"/>
      <c r="D293" s="46">
        <f>SUM(D288:D292)</f>
        <v>1714244</v>
      </c>
      <c r="E293" s="55">
        <f>SUM(E288:E292)</f>
        <v>1805758</v>
      </c>
      <c r="F293" s="55">
        <f>SUM(F288:F292)</f>
        <v>1851244</v>
      </c>
      <c r="G293" s="42"/>
      <c r="H293" s="2"/>
    </row>
    <row r="294" spans="1:8" ht="12.75">
      <c r="A294" s="2"/>
      <c r="B294" s="32" t="s">
        <v>55</v>
      </c>
      <c r="C294" s="32"/>
      <c r="D294" s="46">
        <f>(D38-D293)</f>
        <v>-96621</v>
      </c>
      <c r="E294" s="55">
        <f>(E38-E293)</f>
        <v>40395</v>
      </c>
      <c r="F294" s="55">
        <f>(F38-F293)</f>
        <v>109979</v>
      </c>
      <c r="G294" s="42"/>
      <c r="H294" s="2"/>
    </row>
    <row r="295" spans="1:8" ht="12.75">
      <c r="A295" s="2"/>
      <c r="B295" s="32" t="s">
        <v>80</v>
      </c>
      <c r="C295" s="40" t="s">
        <v>20</v>
      </c>
      <c r="D295" s="46">
        <f>SUM(D7,D294)</f>
        <v>1533472</v>
      </c>
      <c r="E295" s="53">
        <f>SUM(E7,E294)</f>
        <v>1573867</v>
      </c>
      <c r="F295" s="53">
        <f>SUM(F7,F294)</f>
        <v>1683846</v>
      </c>
      <c r="G295" s="43"/>
      <c r="H295" s="2"/>
    </row>
    <row r="296" spans="1:8" ht="12.75">
      <c r="A296" s="2"/>
      <c r="B296" s="38"/>
      <c r="C296" s="38"/>
      <c r="D296" s="38"/>
      <c r="E296" s="38"/>
      <c r="F296" s="38"/>
      <c r="G296" s="38"/>
      <c r="H296" s="2"/>
    </row>
    <row r="297" spans="1:8" ht="12.75">
      <c r="A297" s="2"/>
      <c r="H297" s="2"/>
    </row>
    <row r="298" spans="1:8" ht="12.75">
      <c r="A298" s="2"/>
      <c r="H298" s="2"/>
    </row>
    <row r="299" spans="1:8" ht="12.75">
      <c r="A299" s="2"/>
      <c r="H299" s="2"/>
    </row>
    <row r="300" spans="1:8" ht="12.75">
      <c r="A300" s="2"/>
      <c r="H300" s="2"/>
    </row>
    <row r="301" spans="1:8" ht="12.75">
      <c r="A301" s="2"/>
      <c r="H301" s="2"/>
    </row>
  </sheetData>
  <sheetProtection/>
  <printOptions gridLines="1" headings="1"/>
  <pageMargins left="0.5" right="0.25" top="0.5" bottom="0.5" header="0.25" footer="0.25"/>
  <pageSetup horizontalDpi="600" verticalDpi="600" orientation="landscape" scale="98" r:id="rId3"/>
  <headerFooter alignWithMargins="0">
    <oddFooter>&amp;RPage &amp;Po&amp;Of &amp;N</oddFooter>
  </headerFooter>
  <rowBreaks count="8" manualBreakCount="8">
    <brk id="40" max="255" man="1"/>
    <brk id="66" max="255" man="1"/>
    <brk id="97" max="255" man="1"/>
    <brk id="137" max="255" man="1"/>
    <brk id="176" max="255" man="1"/>
    <brk id="212" max="6" man="1"/>
    <brk id="238" max="255" man="1"/>
    <brk id="2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57.7109375" style="0" customWidth="1"/>
    <col min="4" max="4" width="10.00390625" style="0" customWidth="1"/>
    <col min="5" max="6" width="8.421875" style="0" customWidth="1"/>
    <col min="7" max="7" width="9.140625" style="0" bestFit="1" customWidth="1"/>
  </cols>
  <sheetData>
    <row r="1" spans="1:7" ht="12.75">
      <c r="A1" s="79"/>
      <c r="B1" s="8"/>
      <c r="C1" s="8"/>
      <c r="D1" s="8"/>
      <c r="E1" s="8"/>
      <c r="F1" s="14"/>
      <c r="G1" s="2"/>
    </row>
    <row r="2" spans="1:7" ht="12.75">
      <c r="A2" s="1" t="s">
        <v>201</v>
      </c>
      <c r="B2" s="11"/>
      <c r="C2" s="81" t="s">
        <v>221</v>
      </c>
      <c r="D2" s="1" t="s">
        <v>230</v>
      </c>
      <c r="E2" s="1" t="s">
        <v>203</v>
      </c>
      <c r="F2" s="1" t="s">
        <v>200</v>
      </c>
      <c r="G2" s="66"/>
    </row>
    <row r="3" spans="2:6" ht="12.75">
      <c r="B3" s="11"/>
      <c r="C3" s="11"/>
      <c r="D3" s="2"/>
      <c r="E3" s="2"/>
      <c r="F3" s="2"/>
    </row>
    <row r="4" spans="2:6" ht="12.75">
      <c r="B4" s="11" t="s">
        <v>2</v>
      </c>
      <c r="C4" s="11"/>
      <c r="D4" s="11">
        <v>8912</v>
      </c>
      <c r="E4" s="11">
        <v>8912</v>
      </c>
      <c r="F4" s="11">
        <v>9341</v>
      </c>
    </row>
    <row r="5" spans="2:6" ht="12.75">
      <c r="B5" s="15" t="s">
        <v>173</v>
      </c>
      <c r="C5" s="11"/>
      <c r="D5" s="11"/>
      <c r="E5" s="11"/>
      <c r="F5" s="11"/>
    </row>
    <row r="6" spans="2:6" ht="12.75">
      <c r="B6" s="1"/>
      <c r="C6" s="2"/>
      <c r="D6" s="3"/>
      <c r="E6" s="3"/>
      <c r="F6" s="3"/>
    </row>
    <row r="7" spans="2:6" ht="12.75">
      <c r="B7" s="1" t="s">
        <v>204</v>
      </c>
      <c r="C7" s="2"/>
      <c r="D7" s="3"/>
      <c r="E7" s="3"/>
      <c r="F7" s="3"/>
    </row>
    <row r="8" spans="2:6" ht="12.75">
      <c r="B8" s="2" t="s">
        <v>146</v>
      </c>
      <c r="C8" s="2"/>
      <c r="D8" s="2">
        <v>12920</v>
      </c>
      <c r="E8" s="2">
        <v>2920</v>
      </c>
      <c r="F8" s="2">
        <v>14112</v>
      </c>
    </row>
    <row r="9" spans="2:6" ht="12.75">
      <c r="B9" s="2" t="s">
        <v>205</v>
      </c>
      <c r="C9" s="2"/>
      <c r="D9" s="2"/>
      <c r="E9" s="2"/>
      <c r="F9" s="2"/>
    </row>
    <row r="10" spans="2:7" ht="12.75">
      <c r="B10" s="2" t="s">
        <v>206</v>
      </c>
      <c r="C10" s="2"/>
      <c r="D10" s="2">
        <v>3000</v>
      </c>
      <c r="E10" s="2">
        <v>13000</v>
      </c>
      <c r="F10" s="2">
        <v>5000</v>
      </c>
      <c r="G10" s="2" t="s">
        <v>229</v>
      </c>
    </row>
    <row r="11" spans="2:7" ht="12.75">
      <c r="B11" s="1" t="s">
        <v>210</v>
      </c>
      <c r="C11" s="2"/>
      <c r="D11" s="2">
        <v>6929</v>
      </c>
      <c r="E11" s="2"/>
      <c r="F11" s="1">
        <v>40014</v>
      </c>
      <c r="G11" s="2"/>
    </row>
    <row r="12" spans="2:6" ht="12.75">
      <c r="B12" s="2" t="s">
        <v>207</v>
      </c>
      <c r="C12" s="2"/>
      <c r="D12" s="2"/>
      <c r="E12" s="2"/>
      <c r="F12" s="2"/>
    </row>
    <row r="13" spans="2:7" ht="12.75">
      <c r="B13" s="2" t="s">
        <v>225</v>
      </c>
      <c r="C13" s="2"/>
      <c r="D13" s="2">
        <v>419</v>
      </c>
      <c r="E13" s="2"/>
      <c r="F13" s="2">
        <v>864</v>
      </c>
      <c r="G13" s="2" t="s">
        <v>228</v>
      </c>
    </row>
    <row r="14" spans="2:7" ht="12.75">
      <c r="B14" s="2" t="s">
        <v>226</v>
      </c>
      <c r="C14" s="2"/>
      <c r="D14" s="2">
        <v>8883</v>
      </c>
      <c r="E14" s="2"/>
      <c r="F14" s="2">
        <v>9015</v>
      </c>
      <c r="G14" s="2" t="s">
        <v>227</v>
      </c>
    </row>
    <row r="15" spans="2:6" ht="12.75">
      <c r="B15" s="2"/>
      <c r="C15" s="2"/>
      <c r="D15" s="2"/>
      <c r="E15" s="2"/>
      <c r="F15" s="2"/>
    </row>
    <row r="16" spans="2:6" ht="13.5" thickBot="1">
      <c r="B16" s="2"/>
      <c r="C16" s="2"/>
      <c r="D16" s="2"/>
      <c r="E16" s="2"/>
      <c r="F16" s="2"/>
    </row>
    <row r="17" spans="2:6" ht="14.25" thickBot="1" thickTop="1">
      <c r="B17" s="2"/>
      <c r="C17" s="12" t="s">
        <v>208</v>
      </c>
      <c r="D17" s="82">
        <f>SUM(D8:D15)</f>
        <v>32151</v>
      </c>
      <c r="E17" s="82">
        <f>SUM(E8:E15)</f>
        <v>15920</v>
      </c>
      <c r="F17" s="82">
        <f>SUM(F8:F15)</f>
        <v>69005</v>
      </c>
    </row>
    <row r="18" spans="2:6" ht="14.25" thickBot="1" thickTop="1">
      <c r="B18" s="2"/>
      <c r="C18" s="2"/>
      <c r="D18" s="4"/>
      <c r="E18" s="4"/>
      <c r="F18" s="4"/>
    </row>
    <row r="19" spans="2:6" ht="13.5" thickBot="1">
      <c r="B19" s="2"/>
      <c r="C19" s="13" t="s">
        <v>209</v>
      </c>
      <c r="D19" s="9">
        <f>SUM(D4+D17)</f>
        <v>41063</v>
      </c>
      <c r="E19" s="9">
        <f>SUM(E4+E17)</f>
        <v>24832</v>
      </c>
      <c r="F19" s="9">
        <f>SUM(F4+F17)</f>
        <v>78346</v>
      </c>
    </row>
    <row r="20" spans="2:6" ht="12.75">
      <c r="B20" s="1" t="s">
        <v>53</v>
      </c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2:6" ht="12.75">
      <c r="B22" s="2" t="s">
        <v>215</v>
      </c>
      <c r="C22" s="2"/>
      <c r="D22" s="2">
        <v>4013</v>
      </c>
      <c r="E22" s="2">
        <v>6400</v>
      </c>
      <c r="F22" s="2">
        <v>25216</v>
      </c>
    </row>
    <row r="23" spans="2:6" ht="12.75">
      <c r="B23" s="2" t="s">
        <v>216</v>
      </c>
      <c r="C23" s="2"/>
      <c r="D23" s="2"/>
      <c r="E23" s="2"/>
      <c r="F23" s="2">
        <v>7904</v>
      </c>
    </row>
    <row r="24" spans="2:6" ht="12.75">
      <c r="B24" s="2" t="s">
        <v>211</v>
      </c>
      <c r="C24" s="2"/>
      <c r="D24" s="2">
        <v>795</v>
      </c>
      <c r="E24" s="2">
        <v>1338</v>
      </c>
      <c r="F24" s="2">
        <v>6922</v>
      </c>
    </row>
    <row r="25" spans="2:6" ht="12.75">
      <c r="B25" s="2" t="s">
        <v>22</v>
      </c>
      <c r="C25" s="2"/>
      <c r="D25" s="2">
        <v>56</v>
      </c>
      <c r="E25" s="2">
        <v>93</v>
      </c>
      <c r="F25" s="2">
        <v>480</v>
      </c>
    </row>
    <row r="26" spans="2:6" ht="12.75">
      <c r="B26" s="2" t="s">
        <v>212</v>
      </c>
      <c r="C26" s="2"/>
      <c r="D26" s="2"/>
      <c r="E26" s="2"/>
      <c r="F26" s="2">
        <v>16697</v>
      </c>
    </row>
    <row r="27" spans="2:6" ht="12.75">
      <c r="B27" s="2" t="s">
        <v>239</v>
      </c>
      <c r="C27" s="2"/>
      <c r="D27" s="2">
        <v>7824</v>
      </c>
      <c r="E27" s="2"/>
      <c r="F27" s="2">
        <v>13608</v>
      </c>
    </row>
    <row r="28" spans="2:6" ht="12.75">
      <c r="B28" s="2" t="s">
        <v>213</v>
      </c>
      <c r="C28" s="13"/>
      <c r="F28" s="2">
        <v>2200</v>
      </c>
    </row>
    <row r="29" spans="2:6" ht="12.75">
      <c r="B29" s="2" t="s">
        <v>214</v>
      </c>
      <c r="C29" s="2"/>
      <c r="D29" s="6"/>
      <c r="E29" s="6"/>
      <c r="F29" s="6">
        <v>750</v>
      </c>
    </row>
    <row r="30" spans="2:6" ht="12.75">
      <c r="B30" s="2" t="s">
        <v>217</v>
      </c>
      <c r="C30" s="2"/>
      <c r="D30" s="6"/>
      <c r="E30" s="6"/>
      <c r="F30" s="6"/>
    </row>
    <row r="31" spans="2:5" ht="12.75">
      <c r="B31" s="2" t="s">
        <v>218</v>
      </c>
      <c r="C31" s="13"/>
      <c r="D31">
        <v>19463</v>
      </c>
      <c r="E31">
        <v>7660</v>
      </c>
    </row>
    <row r="32" spans="2:6" ht="12.75">
      <c r="B32" s="2" t="s">
        <v>219</v>
      </c>
      <c r="C32" s="13"/>
      <c r="D32" s="16"/>
      <c r="E32" s="16"/>
      <c r="F32" s="6">
        <v>4000</v>
      </c>
    </row>
    <row r="33" spans="2:6" ht="13.5" thickBot="1">
      <c r="B33" s="2" t="s">
        <v>220</v>
      </c>
      <c r="C33" s="13"/>
      <c r="D33" s="16"/>
      <c r="E33" s="16"/>
      <c r="F33" s="16"/>
    </row>
    <row r="34" spans="2:6" ht="13.5" thickBot="1">
      <c r="B34" s="2"/>
      <c r="C34" s="13" t="s">
        <v>222</v>
      </c>
      <c r="D34" s="10">
        <f>SUM(D22:D33)</f>
        <v>32151</v>
      </c>
      <c r="E34" s="10">
        <f>SUM(E22:E33)</f>
        <v>15491</v>
      </c>
      <c r="F34" s="10">
        <f>SUM(F22:F33)</f>
        <v>77777</v>
      </c>
    </row>
    <row r="35" spans="2:6" ht="13.5" thickBot="1">
      <c r="B35" s="2"/>
      <c r="C35" s="12" t="s">
        <v>223</v>
      </c>
      <c r="D35" s="16">
        <f>SUM(D17-D34)</f>
        <v>0</v>
      </c>
      <c r="E35" s="16">
        <f>SUM(E17-E34)</f>
        <v>429</v>
      </c>
      <c r="F35" s="16">
        <f>SUM(F17-F34)</f>
        <v>-8772</v>
      </c>
    </row>
    <row r="36" spans="2:6" ht="13.5" thickBot="1">
      <c r="B36" s="2"/>
      <c r="C36" s="13" t="s">
        <v>224</v>
      </c>
      <c r="D36" s="10">
        <v>8912</v>
      </c>
      <c r="E36" s="10">
        <f>SUM(E35+E4)</f>
        <v>9341</v>
      </c>
      <c r="F36" s="10">
        <f>SUM(F35+F4)</f>
        <v>569</v>
      </c>
    </row>
    <row r="37" spans="1:6" ht="12.75">
      <c r="A37" s="80"/>
      <c r="B37" s="8"/>
      <c r="C37" s="8"/>
      <c r="D37" s="8"/>
      <c r="E37" s="8"/>
      <c r="F37" s="8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63.8515625" style="0" customWidth="1"/>
    <col min="4" max="4" width="10.7109375" style="0" customWidth="1"/>
    <col min="5" max="5" width="11.28125" style="0" customWidth="1"/>
    <col min="6" max="6" width="11.7109375" style="0" customWidth="1"/>
  </cols>
  <sheetData>
    <row r="1" spans="2:6" ht="12.75">
      <c r="B1" s="2"/>
      <c r="C1" s="2"/>
      <c r="D1" s="2"/>
      <c r="E1" s="2"/>
      <c r="F1" s="2"/>
    </row>
    <row r="2" spans="1:6" ht="12.75">
      <c r="A2" s="80"/>
      <c r="B2" s="8"/>
      <c r="C2" s="8"/>
      <c r="D2" s="8"/>
      <c r="E2" s="8"/>
      <c r="F2" s="8"/>
    </row>
    <row r="3" spans="2:6" ht="12.75">
      <c r="B3" s="72"/>
      <c r="C3" s="72"/>
      <c r="D3" s="72"/>
      <c r="E3" s="72"/>
      <c r="F3" s="72"/>
    </row>
    <row r="4" spans="1:6" ht="12.75">
      <c r="A4" s="1" t="s">
        <v>169</v>
      </c>
      <c r="B4" s="1"/>
      <c r="C4" s="2"/>
      <c r="D4" s="13" t="s">
        <v>170</v>
      </c>
      <c r="E4" s="13" t="s">
        <v>171</v>
      </c>
      <c r="F4" s="13" t="s">
        <v>172</v>
      </c>
    </row>
    <row r="5" spans="1:6" ht="12.75">
      <c r="A5" s="1"/>
      <c r="B5" s="1"/>
      <c r="C5" s="2"/>
      <c r="D5" s="13"/>
      <c r="E5" s="13"/>
      <c r="F5" s="13"/>
    </row>
    <row r="6" spans="1:6" ht="12.75">
      <c r="A6" s="2" t="s">
        <v>181</v>
      </c>
      <c r="B6" s="2"/>
      <c r="C6" s="2"/>
      <c r="D6" s="1"/>
      <c r="E6" s="70">
        <f>SUM(D28)</f>
        <v>3512006</v>
      </c>
      <c r="F6" s="74">
        <f>SUM(E28)</f>
        <v>2468096</v>
      </c>
    </row>
    <row r="7" spans="2:6" ht="12.75">
      <c r="B7" s="1"/>
      <c r="C7" s="2"/>
      <c r="D7" s="1"/>
      <c r="E7" s="13"/>
      <c r="F7" s="45"/>
    </row>
    <row r="8" spans="1:6" ht="12.75">
      <c r="A8" s="1" t="s">
        <v>173</v>
      </c>
      <c r="B8" s="2"/>
      <c r="C8" s="2"/>
      <c r="D8" s="2"/>
      <c r="E8" s="2"/>
      <c r="F8" s="49"/>
    </row>
    <row r="9" spans="2:6" ht="12.75">
      <c r="B9" s="2"/>
      <c r="C9" s="2" t="s">
        <v>174</v>
      </c>
      <c r="D9" s="45">
        <v>4310820</v>
      </c>
      <c r="E9" s="45">
        <v>57550</v>
      </c>
      <c r="F9" s="45"/>
    </row>
    <row r="10" spans="2:6" ht="12.75">
      <c r="B10" s="2"/>
      <c r="C10" s="2" t="s">
        <v>175</v>
      </c>
      <c r="D10" s="45">
        <v>726108</v>
      </c>
      <c r="E10" s="45">
        <v>8719826</v>
      </c>
      <c r="F10" s="45"/>
    </row>
    <row r="11" spans="2:6" ht="12.75">
      <c r="B11" s="2"/>
      <c r="C11" s="2" t="s">
        <v>176</v>
      </c>
      <c r="D11" s="45">
        <v>180078</v>
      </c>
      <c r="E11" s="2"/>
      <c r="F11" s="45"/>
    </row>
    <row r="12" spans="2:6" ht="12.75">
      <c r="B12" s="2"/>
      <c r="C12" s="2" t="s">
        <v>177</v>
      </c>
      <c r="D12" s="45">
        <v>275000</v>
      </c>
      <c r="E12" s="2"/>
      <c r="F12" s="45"/>
    </row>
    <row r="13" spans="2:6" ht="12.75">
      <c r="B13" s="2"/>
      <c r="C13" s="2" t="s">
        <v>178</v>
      </c>
      <c r="D13" s="45">
        <v>20000</v>
      </c>
      <c r="E13" s="2"/>
      <c r="F13" s="45"/>
    </row>
    <row r="14" spans="2:6" ht="12.75">
      <c r="B14" s="2"/>
      <c r="C14" s="2" t="s">
        <v>232</v>
      </c>
      <c r="D14" s="2"/>
      <c r="E14" s="2">
        <v>78714</v>
      </c>
      <c r="F14" s="49"/>
    </row>
    <row r="15" spans="2:6" ht="12.75">
      <c r="B15" s="2"/>
      <c r="C15" s="2"/>
      <c r="D15" s="2"/>
      <c r="E15" s="2"/>
      <c r="F15" s="48"/>
    </row>
    <row r="16" spans="2:6" ht="12.75">
      <c r="B16" s="2"/>
      <c r="C16" s="13"/>
      <c r="D16" s="73">
        <f>SUM(D9:D15)</f>
        <v>5512006</v>
      </c>
      <c r="E16" s="73">
        <f>SUM(E9:E15)</f>
        <v>8856090</v>
      </c>
      <c r="F16" s="75">
        <f>SUM(F9:F15)</f>
        <v>0</v>
      </c>
    </row>
    <row r="17" spans="2:6" ht="13.5" thickBot="1">
      <c r="B17" s="2"/>
      <c r="C17" s="13"/>
      <c r="D17" s="71"/>
      <c r="E17" s="71"/>
      <c r="F17" s="76"/>
    </row>
    <row r="18" spans="2:6" ht="13.5" thickBot="1">
      <c r="B18" s="2"/>
      <c r="C18" s="13" t="s">
        <v>182</v>
      </c>
      <c r="D18" s="69">
        <f>SUM(D6,D16)</f>
        <v>5512006</v>
      </c>
      <c r="E18" s="69">
        <f>SUM(E6,E16)</f>
        <v>12368096</v>
      </c>
      <c r="F18" s="60">
        <f>SUM(F6,F16)</f>
        <v>2468096</v>
      </c>
    </row>
    <row r="19" spans="2:6" ht="12.75">
      <c r="B19" s="2"/>
      <c r="C19" s="13"/>
      <c r="D19" s="71"/>
      <c r="E19" s="71"/>
      <c r="F19" s="76"/>
    </row>
    <row r="20" spans="1:6" ht="12.75">
      <c r="A20" s="1" t="s">
        <v>180</v>
      </c>
      <c r="B20" s="2"/>
      <c r="C20" s="2"/>
      <c r="D20" s="2"/>
      <c r="E20" s="2"/>
      <c r="F20" s="45"/>
    </row>
    <row r="21" spans="2:6" ht="12.75">
      <c r="B21" s="2"/>
      <c r="C21" s="2" t="s">
        <v>179</v>
      </c>
      <c r="D21" s="45">
        <v>2000000</v>
      </c>
      <c r="E21" s="45">
        <v>9900000</v>
      </c>
      <c r="F21" s="45">
        <v>2468096</v>
      </c>
    </row>
    <row r="22" spans="2:6" ht="12.75">
      <c r="B22" s="2"/>
      <c r="C22" s="2"/>
      <c r="D22" s="2"/>
      <c r="E22" s="2"/>
      <c r="F22" s="45"/>
    </row>
    <row r="23" spans="2:6" ht="12.75">
      <c r="B23" s="2"/>
      <c r="C23" s="2"/>
      <c r="D23" s="2"/>
      <c r="E23" s="2"/>
      <c r="F23" s="45"/>
    </row>
    <row r="24" spans="2:6" ht="12.75">
      <c r="B24" s="2"/>
      <c r="C24" s="2"/>
      <c r="D24" s="2"/>
      <c r="E24" s="2"/>
      <c r="F24" s="45"/>
    </row>
    <row r="25" spans="2:6" ht="13.5" thickBot="1">
      <c r="B25" s="2"/>
      <c r="C25" s="2"/>
      <c r="D25" s="2"/>
      <c r="E25" s="2"/>
      <c r="F25" s="45"/>
    </row>
    <row r="26" spans="2:6" ht="13.5" thickBot="1">
      <c r="B26" s="2"/>
      <c r="C26" s="13"/>
      <c r="D26" s="69">
        <f>SUM(D21:D25)</f>
        <v>2000000</v>
      </c>
      <c r="E26" s="69">
        <f>SUM(E21:E25)</f>
        <v>9900000</v>
      </c>
      <c r="F26" s="60">
        <f>SUM(F21:F25)</f>
        <v>2468096</v>
      </c>
    </row>
    <row r="27" spans="2:6" ht="13.5" thickBot="1">
      <c r="B27" s="2"/>
      <c r="C27" s="2"/>
      <c r="D27" s="2"/>
      <c r="E27" s="2"/>
      <c r="F27" s="45"/>
    </row>
    <row r="28" spans="2:6" ht="13.5" thickBot="1">
      <c r="B28" s="2"/>
      <c r="C28" s="13"/>
      <c r="D28" s="69">
        <f>SUM(D18-D26)</f>
        <v>3512006</v>
      </c>
      <c r="E28" s="69">
        <f>SUM(E18-E26)</f>
        <v>2468096</v>
      </c>
      <c r="F28" s="59">
        <f>SUM(F18-F26)</f>
        <v>0</v>
      </c>
    </row>
    <row r="29" spans="2:6" ht="12.75">
      <c r="B29" s="2"/>
      <c r="C29" s="2"/>
      <c r="D29" s="2"/>
      <c r="E29" s="2"/>
      <c r="F29" s="2"/>
    </row>
    <row r="30" spans="1:6" ht="12.75">
      <c r="A30" s="17"/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1:6" ht="12.75">
      <c r="A32" s="14"/>
      <c r="B32" s="8"/>
      <c r="C32" s="8"/>
      <c r="D32" s="8"/>
      <c r="E32" s="8"/>
      <c r="F32" s="8"/>
    </row>
    <row r="33" spans="2:6" ht="12.75">
      <c r="B33" s="2"/>
      <c r="C33" s="2"/>
      <c r="D33" s="2"/>
      <c r="E33" s="2"/>
      <c r="F33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8515625" style="0" customWidth="1"/>
    <col min="2" max="2" width="22.28125" style="0" bestFit="1" customWidth="1"/>
    <col min="3" max="3" width="50.140625" style="0" customWidth="1"/>
    <col min="4" max="4" width="11.140625" style="0" customWidth="1"/>
    <col min="5" max="5" width="12.421875" style="0" customWidth="1"/>
    <col min="6" max="6" width="12.00390625" style="0" customWidth="1"/>
    <col min="7" max="7" width="10.8515625" style="0" customWidth="1"/>
  </cols>
  <sheetData>
    <row r="1" spans="1:7" ht="12.75">
      <c r="A1" s="80"/>
      <c r="B1" s="8"/>
      <c r="C1" s="8"/>
      <c r="D1" s="8"/>
      <c r="E1" s="8"/>
      <c r="F1" s="14"/>
      <c r="G1" s="2" t="s">
        <v>238</v>
      </c>
    </row>
    <row r="2" spans="2:7" ht="12.75">
      <c r="B2" s="15" t="s">
        <v>164</v>
      </c>
      <c r="C2" s="11"/>
      <c r="D2" s="2" t="s">
        <v>198</v>
      </c>
      <c r="E2" s="2" t="s">
        <v>199</v>
      </c>
      <c r="F2" s="2" t="s">
        <v>172</v>
      </c>
      <c r="G2" s="66">
        <v>43941</v>
      </c>
    </row>
    <row r="3" spans="2:5" ht="12.75">
      <c r="B3" s="11"/>
      <c r="C3" s="11"/>
      <c r="D3" s="2"/>
      <c r="E3" s="2"/>
    </row>
    <row r="4" spans="2:6" ht="12.75">
      <c r="B4" s="11" t="s">
        <v>2</v>
      </c>
      <c r="C4" s="11"/>
      <c r="D4" s="2">
        <v>225085</v>
      </c>
      <c r="E4" s="2">
        <v>361213</v>
      </c>
      <c r="F4" s="2">
        <v>132174</v>
      </c>
    </row>
    <row r="5" spans="2:6" ht="12.75">
      <c r="B5" s="11"/>
      <c r="C5" s="11"/>
      <c r="D5" s="11"/>
      <c r="E5" s="11"/>
      <c r="F5" s="11"/>
    </row>
    <row r="6" spans="2:6" ht="12.75">
      <c r="B6" s="2" t="s">
        <v>49</v>
      </c>
      <c r="C6" s="2"/>
      <c r="D6" s="3"/>
      <c r="E6" s="3"/>
      <c r="F6" s="3"/>
    </row>
    <row r="7" spans="2:6" ht="12.75">
      <c r="B7" s="2" t="s">
        <v>50</v>
      </c>
      <c r="C7" s="2"/>
      <c r="D7" s="3"/>
      <c r="E7" s="3"/>
      <c r="F7" s="3"/>
    </row>
    <row r="8" spans="2:6" ht="12.75">
      <c r="B8" s="2" t="s">
        <v>7</v>
      </c>
      <c r="C8" s="2"/>
      <c r="D8" s="2">
        <v>5412</v>
      </c>
      <c r="E8" s="2">
        <v>2828</v>
      </c>
      <c r="F8" s="2">
        <v>2500</v>
      </c>
    </row>
    <row r="9" spans="2:6" ht="12.75">
      <c r="B9" s="2" t="s">
        <v>167</v>
      </c>
      <c r="C9" s="2"/>
      <c r="D9" s="2">
        <v>280772</v>
      </c>
      <c r="E9" s="2">
        <v>188763</v>
      </c>
      <c r="F9" s="2">
        <v>223400</v>
      </c>
    </row>
    <row r="10" spans="2:6" ht="12.75">
      <c r="B10" s="2"/>
      <c r="C10" s="2"/>
      <c r="D10" s="2"/>
      <c r="E10" s="2"/>
      <c r="F10" s="2"/>
    </row>
    <row r="11" spans="2:6" ht="13.5" thickBot="1">
      <c r="B11" s="2"/>
      <c r="C11" s="2"/>
      <c r="D11" s="2"/>
      <c r="E11" s="2"/>
      <c r="F11" s="2"/>
    </row>
    <row r="12" spans="2:6" ht="14.25" thickBot="1" thickTop="1">
      <c r="B12" s="2"/>
      <c r="C12" s="12" t="s">
        <v>51</v>
      </c>
      <c r="D12" s="5">
        <f>SUM(D8:D11)</f>
        <v>286184</v>
      </c>
      <c r="E12" s="5">
        <f>SUM(E8:E11)</f>
        <v>191591</v>
      </c>
      <c r="F12" s="5">
        <f>SUM(F8:F11)</f>
        <v>225900</v>
      </c>
    </row>
    <row r="13" spans="2:6" ht="13.5" thickTop="1">
      <c r="B13" s="2"/>
      <c r="C13" s="2"/>
      <c r="D13" s="4"/>
      <c r="E13" s="4"/>
      <c r="F13" s="4"/>
    </row>
    <row r="14" spans="2:7" ht="13.5" thickBot="1">
      <c r="B14" s="2"/>
      <c r="C14" s="2"/>
      <c r="D14" s="2"/>
      <c r="E14" s="2"/>
      <c r="F14" s="2"/>
      <c r="G14" s="2"/>
    </row>
    <row r="15" spans="2:6" ht="13.5" thickBot="1">
      <c r="B15" s="2"/>
      <c r="C15" s="13" t="s">
        <v>52</v>
      </c>
      <c r="D15" s="9">
        <f>SUM(D4,D12)</f>
        <v>511269</v>
      </c>
      <c r="E15" s="9">
        <f>SUM(E12,E4)</f>
        <v>552804</v>
      </c>
      <c r="F15" s="9">
        <f>SUM(F4,F12)</f>
        <v>358074</v>
      </c>
    </row>
    <row r="16" spans="2:6" ht="12.75">
      <c r="B16" s="2"/>
      <c r="C16" s="1"/>
      <c r="D16" s="7"/>
      <c r="E16" s="7"/>
      <c r="F16" s="7"/>
    </row>
    <row r="17" spans="2:6" ht="12.75">
      <c r="B17" s="2" t="s">
        <v>53</v>
      </c>
      <c r="C17" s="2"/>
      <c r="D17" s="2"/>
      <c r="E17" s="2"/>
      <c r="F17" s="2"/>
    </row>
    <row r="18" spans="2:6" ht="12.75">
      <c r="B18" s="2" t="s">
        <v>233</v>
      </c>
      <c r="C18" s="2"/>
      <c r="D18" s="2">
        <v>80000</v>
      </c>
      <c r="E18" s="2">
        <v>255700</v>
      </c>
      <c r="F18" s="2">
        <v>168400</v>
      </c>
    </row>
    <row r="19" spans="2:6" ht="12.75">
      <c r="B19" s="2" t="s">
        <v>234</v>
      </c>
      <c r="C19" s="2"/>
      <c r="D19" s="2">
        <v>68943</v>
      </c>
      <c r="E19" s="2">
        <v>69100</v>
      </c>
      <c r="F19" s="2">
        <v>55000</v>
      </c>
    </row>
    <row r="20" spans="2:6" ht="12.75">
      <c r="B20" s="2" t="s">
        <v>165</v>
      </c>
      <c r="C20" s="2"/>
      <c r="D20" s="6">
        <v>1113</v>
      </c>
      <c r="E20" s="2">
        <v>1150</v>
      </c>
      <c r="F20" s="2">
        <v>1200</v>
      </c>
    </row>
    <row r="21" spans="2:6" ht="12.75">
      <c r="B21" s="2" t="s">
        <v>235</v>
      </c>
      <c r="C21" s="2"/>
      <c r="D21" s="2"/>
      <c r="E21" s="2">
        <v>94680</v>
      </c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3.5" thickBot="1">
      <c r="B24" s="2"/>
      <c r="C24" s="2"/>
      <c r="D24" s="2"/>
      <c r="E24" s="2"/>
      <c r="F24" s="2"/>
    </row>
    <row r="25" spans="2:6" ht="13.5" thickBot="1">
      <c r="B25" s="2"/>
      <c r="C25" s="13" t="s">
        <v>58</v>
      </c>
      <c r="D25" s="10">
        <f>SUM(D18:D23)</f>
        <v>150056</v>
      </c>
      <c r="E25" s="10">
        <f>SUM(E18:E24)</f>
        <v>420630</v>
      </c>
      <c r="F25" s="10">
        <f>SUM(F18:F23)</f>
        <v>224600</v>
      </c>
    </row>
    <row r="26" spans="2:6" ht="12.75">
      <c r="B26" s="2"/>
      <c r="C26" s="2"/>
      <c r="D26" s="6"/>
      <c r="E26" s="6"/>
      <c r="F26" s="6"/>
    </row>
    <row r="27" spans="2:6" ht="13.5" thickBot="1">
      <c r="B27" s="2"/>
      <c r="C27" s="2"/>
      <c r="D27" s="6"/>
      <c r="E27" s="6"/>
      <c r="F27" s="6"/>
    </row>
    <row r="28" spans="2:6" ht="13.5" thickBot="1">
      <c r="B28" s="2"/>
      <c r="C28" s="13" t="s">
        <v>166</v>
      </c>
      <c r="D28" s="10">
        <f>D15-D25</f>
        <v>361213</v>
      </c>
      <c r="E28" s="10">
        <f>SUM(E15-E25)</f>
        <v>132174</v>
      </c>
      <c r="F28" s="10">
        <f>F15-F25</f>
        <v>133474</v>
      </c>
    </row>
    <row r="29" spans="2:6" ht="12.75">
      <c r="B29" s="2"/>
      <c r="C29" s="13"/>
      <c r="D29" s="16"/>
      <c r="E29" s="16"/>
      <c r="F29" s="16"/>
    </row>
    <row r="30" spans="1:6" ht="12.75">
      <c r="A30" s="80"/>
      <c r="B30" s="8"/>
      <c r="C30" s="8"/>
      <c r="D30" s="8"/>
      <c r="E30" s="8"/>
      <c r="F30" s="8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Mitchell</dc:creator>
  <cp:keywords/>
  <dc:description/>
  <cp:lastModifiedBy>Susan Thompson</cp:lastModifiedBy>
  <cp:lastPrinted>2020-03-25T22:27:17Z</cp:lastPrinted>
  <dcterms:created xsi:type="dcterms:W3CDTF">1999-12-14T15:32:32Z</dcterms:created>
  <dcterms:modified xsi:type="dcterms:W3CDTF">2020-06-30T03:17:50Z</dcterms:modified>
  <cp:category/>
  <cp:version/>
  <cp:contentType/>
  <cp:contentStatus/>
</cp:coreProperties>
</file>